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xl/drawings/drawing95.xml" ContentType="application/vnd.openxmlformats-officedocument.drawing+xml"/>
  <Override PartName="/xl/charts/chart95.xml" ContentType="application/vnd.openxmlformats-officedocument.drawingml.chart+xml"/>
  <Override PartName="/xl/drawings/drawing96.xml" ContentType="application/vnd.openxmlformats-officedocument.drawing+xml"/>
  <Override PartName="/xl/charts/chart96.xml" ContentType="application/vnd.openxmlformats-officedocument.drawingml.chart+xml"/>
  <Override PartName="/xl/drawings/drawing97.xml" ContentType="application/vnd.openxmlformats-officedocument.drawing+xml"/>
  <Override PartName="/xl/charts/chart97.xml" ContentType="application/vnd.openxmlformats-officedocument.drawingml.chart+xml"/>
  <Override PartName="/xl/drawings/drawing98.xml" ContentType="application/vnd.openxmlformats-officedocument.drawing+xml"/>
  <Override PartName="/xl/charts/chart98.xml" ContentType="application/vnd.openxmlformats-officedocument.drawingml.chart+xml"/>
  <Override PartName="/xl/drawings/drawing99.xml" ContentType="application/vnd.openxmlformats-officedocument.drawing+xml"/>
  <Override PartName="/xl/charts/chart99.xml" ContentType="application/vnd.openxmlformats-officedocument.drawingml.chart+xml"/>
  <Override PartName="/xl/drawings/drawing100.xml" ContentType="application/vnd.openxmlformats-officedocument.drawing+xml"/>
  <Override PartName="/xl/charts/chart100.xml" ContentType="application/vnd.openxmlformats-officedocument.drawingml.chart+xml"/>
  <Override PartName="/xl/drawings/drawing101.xml" ContentType="application/vnd.openxmlformats-officedocument.drawing+xml"/>
  <Override PartName="/xl/charts/chart101.xml" ContentType="application/vnd.openxmlformats-officedocument.drawingml.chart+xml"/>
  <Override PartName="/xl/drawings/drawing102.xml" ContentType="application/vnd.openxmlformats-officedocument.drawing+xml"/>
  <Override PartName="/xl/charts/chart102.xml" ContentType="application/vnd.openxmlformats-officedocument.drawingml.chart+xml"/>
  <Override PartName="/xl/drawings/drawing103.xml" ContentType="application/vnd.openxmlformats-officedocument.drawing+xml"/>
  <Override PartName="/xl/charts/chart103.xml" ContentType="application/vnd.openxmlformats-officedocument.drawingml.chart+xml"/>
  <Override PartName="/xl/drawings/drawing104.xml" ContentType="application/vnd.openxmlformats-officedocument.drawing+xml"/>
  <Override PartName="/xl/charts/chart104.xml" ContentType="application/vnd.openxmlformats-officedocument.drawingml.chart+xml"/>
  <Override PartName="/xl/drawings/drawing105.xml" ContentType="application/vnd.openxmlformats-officedocument.drawing+xml"/>
  <Override PartName="/xl/charts/chart105.xml" ContentType="application/vnd.openxmlformats-officedocument.drawingml.chart+xml"/>
  <Override PartName="/xl/drawings/drawing106.xml" ContentType="application/vnd.openxmlformats-officedocument.drawing+xml"/>
  <Override PartName="/xl/charts/chart106.xml" ContentType="application/vnd.openxmlformats-officedocument.drawingml.chart+xml"/>
  <Override PartName="/xl/drawings/drawing107.xml" ContentType="application/vnd.openxmlformats-officedocument.drawing+xml"/>
  <Override PartName="/xl/charts/chart107.xml" ContentType="application/vnd.openxmlformats-officedocument.drawingml.chart+xml"/>
  <Override PartName="/xl/drawings/drawing108.xml" ContentType="application/vnd.openxmlformats-officedocument.drawing+xml"/>
  <Override PartName="/xl/charts/chart108.xml" ContentType="application/vnd.openxmlformats-officedocument.drawingml.chart+xml"/>
  <Override PartName="/xl/drawings/drawing109.xml" ContentType="application/vnd.openxmlformats-officedocument.drawing+xml"/>
  <Override PartName="/xl/charts/chart109.xml" ContentType="application/vnd.openxmlformats-officedocument.drawingml.chart+xml"/>
  <Override PartName="/xl/drawings/drawing110.xml" ContentType="application/vnd.openxmlformats-officedocument.drawing+xml"/>
  <Override PartName="/xl/charts/chart110.xml" ContentType="application/vnd.openxmlformats-officedocument.drawingml.chart+xml"/>
  <Override PartName="/xl/drawings/drawing111.xml" ContentType="application/vnd.openxmlformats-officedocument.drawing+xml"/>
  <Override PartName="/xl/charts/chart111.xml" ContentType="application/vnd.openxmlformats-officedocument.drawingml.chart+xml"/>
  <Override PartName="/xl/drawings/drawing112.xml" ContentType="application/vnd.openxmlformats-officedocument.drawing+xml"/>
  <Override PartName="/xl/charts/chart112.xml" ContentType="application/vnd.openxmlformats-officedocument.drawingml.chart+xml"/>
  <Override PartName="/xl/drawings/drawing113.xml" ContentType="application/vnd.openxmlformats-officedocument.drawing+xml"/>
  <Override PartName="/xl/charts/chart113.xml" ContentType="application/vnd.openxmlformats-officedocument.drawingml.chart+xml"/>
  <Override PartName="/xl/drawings/drawing114.xml" ContentType="application/vnd.openxmlformats-officedocument.drawing+xml"/>
  <Override PartName="/xl/charts/chart114.xml" ContentType="application/vnd.openxmlformats-officedocument.drawingml.chart+xml"/>
  <Override PartName="/xl/drawings/drawing115.xml" ContentType="application/vnd.openxmlformats-officedocument.drawing+xml"/>
  <Override PartName="/xl/charts/chart115.xml" ContentType="application/vnd.openxmlformats-officedocument.drawingml.chart+xml"/>
  <Override PartName="/xl/drawings/drawing116.xml" ContentType="application/vnd.openxmlformats-officedocument.drawing+xml"/>
  <Override PartName="/xl/charts/chart116.xml" ContentType="application/vnd.openxmlformats-officedocument.drawingml.chart+xml"/>
  <Override PartName="/xl/drawings/drawing117.xml" ContentType="application/vnd.openxmlformats-officedocument.drawing+xml"/>
  <Override PartName="/xl/charts/chart117.xml" ContentType="application/vnd.openxmlformats-officedocument.drawingml.chart+xml"/>
  <Override PartName="/xl/drawings/drawing118.xml" ContentType="application/vnd.openxmlformats-officedocument.drawing+xml"/>
  <Override PartName="/xl/charts/chart118.xml" ContentType="application/vnd.openxmlformats-officedocument.drawingml.chart+xml"/>
  <Override PartName="/xl/drawings/drawing119.xml" ContentType="application/vnd.openxmlformats-officedocument.drawing+xml"/>
  <Override PartName="/xl/charts/chart119.xml" ContentType="application/vnd.openxmlformats-officedocument.drawingml.chart+xml"/>
  <Override PartName="/xl/drawings/drawing120.xml" ContentType="application/vnd.openxmlformats-officedocument.drawing+xml"/>
  <Override PartName="/xl/charts/chart120.xml" ContentType="application/vnd.openxmlformats-officedocument.drawingml.chart+xml"/>
  <Override PartName="/xl/drawings/drawing121.xml" ContentType="application/vnd.openxmlformats-officedocument.drawing+xml"/>
  <Override PartName="/xl/charts/chart121.xml" ContentType="application/vnd.openxmlformats-officedocument.drawingml.chart+xml"/>
  <Override PartName="/xl/drawings/drawing122.xml" ContentType="application/vnd.openxmlformats-officedocument.drawing+xml"/>
  <Override PartName="/xl/charts/chart122.xml" ContentType="application/vnd.openxmlformats-officedocument.drawingml.chart+xml"/>
  <Override PartName="/xl/drawings/drawing123.xml" ContentType="application/vnd.openxmlformats-officedocument.drawing+xml"/>
  <Override PartName="/xl/charts/chart123.xml" ContentType="application/vnd.openxmlformats-officedocument.drawingml.chart+xml"/>
  <Override PartName="/xl/drawings/drawing124.xml" ContentType="application/vnd.openxmlformats-officedocument.drawing+xml"/>
  <Override PartName="/xl/charts/chart124.xml" ContentType="application/vnd.openxmlformats-officedocument.drawingml.chart+xml"/>
  <Override PartName="/xl/drawings/drawing125.xml" ContentType="application/vnd.openxmlformats-officedocument.drawing+xml"/>
  <Override PartName="/xl/charts/chart125.xml" ContentType="application/vnd.openxmlformats-officedocument.drawingml.chart+xml"/>
  <Override PartName="/xl/drawings/drawing126.xml" ContentType="application/vnd.openxmlformats-officedocument.drawing+xml"/>
  <Override PartName="/xl/charts/chart126.xml" ContentType="application/vnd.openxmlformats-officedocument.drawingml.chart+xml"/>
  <Override PartName="/xl/drawings/drawing127.xml" ContentType="application/vnd.openxmlformats-officedocument.drawing+xml"/>
  <Override PartName="/xl/charts/chart127.xml" ContentType="application/vnd.openxmlformats-officedocument.drawingml.chart+xml"/>
  <Override PartName="/xl/drawings/drawing128.xml" ContentType="application/vnd.openxmlformats-officedocument.drawing+xml"/>
  <Override PartName="/xl/charts/chart128.xml" ContentType="application/vnd.openxmlformats-officedocument.drawingml.chart+xml"/>
  <Override PartName="/xl/drawings/drawing129.xml" ContentType="application/vnd.openxmlformats-officedocument.drawing+xml"/>
  <Override PartName="/xl/charts/chart129.xml" ContentType="application/vnd.openxmlformats-officedocument.drawingml.chart+xml"/>
  <Override PartName="/xl/drawings/drawing130.xml" ContentType="application/vnd.openxmlformats-officedocument.drawing+xml"/>
  <Override PartName="/xl/charts/chart130.xml" ContentType="application/vnd.openxmlformats-officedocument.drawingml.chart+xml"/>
  <Override PartName="/xl/drawings/drawing131.xml" ContentType="application/vnd.openxmlformats-officedocument.drawing+xml"/>
  <Override PartName="/xl/charts/chart131.xml" ContentType="application/vnd.openxmlformats-officedocument.drawingml.chart+xml"/>
  <Override PartName="/xl/charts/chart132.xml" ContentType="application/vnd.openxmlformats-officedocument.drawingml.chart+xml"/>
  <Override PartName="/xl/drawings/drawing132.xml" ContentType="application/vnd.openxmlformats-officedocument.drawing+xml"/>
  <Override PartName="/xl/charts/chart133.xml" ContentType="application/vnd.openxmlformats-officedocument.drawingml.chart+xml"/>
  <Override PartName="/xl/charts/chart13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staff docs\Steven's Files\Documents\Statistics\Door Count\"/>
    </mc:Choice>
  </mc:AlternateContent>
  <bookViews>
    <workbookView xWindow="480" yWindow="135" windowWidth="15570" windowHeight="11760" firstSheet="124" activeTab="129"/>
  </bookViews>
  <sheets>
    <sheet name="06-30-2014" sheetId="4" r:id="rId1"/>
    <sheet name="07-07-2014" sheetId="7" r:id="rId2"/>
    <sheet name="07-14-2014" sheetId="8" r:id="rId3"/>
    <sheet name="07-21-2014" sheetId="9" r:id="rId4"/>
    <sheet name="07-28-2014" sheetId="10" r:id="rId5"/>
    <sheet name="08-04-2014" sheetId="11" r:id="rId6"/>
    <sheet name="08-11-2014" sheetId="13" r:id="rId7"/>
    <sheet name="08-18-2014" sheetId="12" r:id="rId8"/>
    <sheet name="08-25-2014" sheetId="14" r:id="rId9"/>
    <sheet name="09-01-2014" sheetId="15" r:id="rId10"/>
    <sheet name="09-08-2014" sheetId="16" r:id="rId11"/>
    <sheet name="09-15-2014" sheetId="17" r:id="rId12"/>
    <sheet name="09-22-2014" sheetId="18" r:id="rId13"/>
    <sheet name="09-29-2014" sheetId="19" r:id="rId14"/>
    <sheet name="10-06-2014" sheetId="20" r:id="rId15"/>
    <sheet name="10-13-2014" sheetId="21" r:id="rId16"/>
    <sheet name="10-20-2014" sheetId="22" r:id="rId17"/>
    <sheet name="10-27-2014" sheetId="23" r:id="rId18"/>
    <sheet name="11-03-2014" sheetId="24" r:id="rId19"/>
    <sheet name="11-10-2014" sheetId="25" r:id="rId20"/>
    <sheet name="11-17-2014" sheetId="26" r:id="rId21"/>
    <sheet name="11-24-2014" sheetId="27" r:id="rId22"/>
    <sheet name="12-01-2014" sheetId="28" r:id="rId23"/>
    <sheet name="12-08-2014" sheetId="29" r:id="rId24"/>
    <sheet name="12-15-2014" sheetId="30" r:id="rId25"/>
    <sheet name="12-22-2014" sheetId="33" r:id="rId26"/>
    <sheet name="12-29-2014" sheetId="31" r:id="rId27"/>
    <sheet name="01-05-2015" sheetId="34" r:id="rId28"/>
    <sheet name="01-12-2015" sheetId="32" r:id="rId29"/>
    <sheet name="01-19-2015" sheetId="35" r:id="rId30"/>
    <sheet name="01-26-2015" sheetId="36" r:id="rId31"/>
    <sheet name="02-02-2015" sheetId="37" r:id="rId32"/>
    <sheet name="02-09-2015" sheetId="38" r:id="rId33"/>
    <sheet name="02-16-2015" sheetId="39" r:id="rId34"/>
    <sheet name="02-23-2015" sheetId="40" r:id="rId35"/>
    <sheet name="03-02-2015" sheetId="41" r:id="rId36"/>
    <sheet name="03-09-2015" sheetId="42" r:id="rId37"/>
    <sheet name="03-16-2015" sheetId="43" r:id="rId38"/>
    <sheet name="03-23-2015" sheetId="44" r:id="rId39"/>
    <sheet name="03-30-2015" sheetId="45" r:id="rId40"/>
    <sheet name="04-06-2015" sheetId="46" r:id="rId41"/>
    <sheet name="04-13-2015" sheetId="47" r:id="rId42"/>
    <sheet name="04-20-2015" sheetId="48" r:id="rId43"/>
    <sheet name="04-27-2015" sheetId="49" r:id="rId44"/>
    <sheet name="05-04-2015" sheetId="50" r:id="rId45"/>
    <sheet name="05-11-2015" sheetId="51" r:id="rId46"/>
    <sheet name="05-18-2015" sheetId="52" r:id="rId47"/>
    <sheet name="05-25-2015" sheetId="53" r:id="rId48"/>
    <sheet name="06-01-2015" sheetId="54" r:id="rId49"/>
    <sheet name="06-08-2015" sheetId="55" r:id="rId50"/>
    <sheet name="06-15-2015" sheetId="56" r:id="rId51"/>
    <sheet name="06-22-2015" sheetId="57" r:id="rId52"/>
    <sheet name="06-29-2015" sheetId="58" r:id="rId53"/>
    <sheet name="07-06-2015" sheetId="59" r:id="rId54"/>
    <sheet name="07-13-2015" sheetId="60" r:id="rId55"/>
    <sheet name="07-20-2015" sheetId="61" r:id="rId56"/>
    <sheet name="07-27-2015" sheetId="63" r:id="rId57"/>
    <sheet name="08-03-2015" sheetId="64" r:id="rId58"/>
    <sheet name="08-10-2015" sheetId="65" r:id="rId59"/>
    <sheet name="08-17-2015" sheetId="66" r:id="rId60"/>
    <sheet name="08-24-2015" sheetId="67" r:id="rId61"/>
    <sheet name="08-31-2015" sheetId="68" r:id="rId62"/>
    <sheet name="09-07-2015" sheetId="69" r:id="rId63"/>
    <sheet name="09-14-2015" sheetId="70" r:id="rId64"/>
    <sheet name="09-21-2015" sheetId="71" r:id="rId65"/>
    <sheet name="09-28-2015" sheetId="72" r:id="rId66"/>
    <sheet name="10-05-2015" sheetId="73" r:id="rId67"/>
    <sheet name="10-12-2015" sheetId="74" r:id="rId68"/>
    <sheet name="10-19-2015" sheetId="75" r:id="rId69"/>
    <sheet name="10-26-2015" sheetId="76" r:id="rId70"/>
    <sheet name="11-02-2015" sheetId="77" r:id="rId71"/>
    <sheet name="11-09-2015" sheetId="78" r:id="rId72"/>
    <sheet name="11-16-2015" sheetId="79" r:id="rId73"/>
    <sheet name="11-23-2015" sheetId="80" r:id="rId74"/>
    <sheet name="11-30-2015" sheetId="81" r:id="rId75"/>
    <sheet name="12-07-2015" sheetId="82" r:id="rId76"/>
    <sheet name="12-14-2015" sheetId="83" r:id="rId77"/>
    <sheet name="01-04-2016" sheetId="84" r:id="rId78"/>
    <sheet name="01-11-2016" sheetId="85" r:id="rId79"/>
    <sheet name="01-18-2016" sheetId="86" r:id="rId80"/>
    <sheet name="01-25-2016" sheetId="87" r:id="rId81"/>
    <sheet name="02-01-2016" sheetId="88" r:id="rId82"/>
    <sheet name="02-08-2016" sheetId="89" r:id="rId83"/>
    <sheet name="02-15-2016" sheetId="90" r:id="rId84"/>
    <sheet name="02-22-2016" sheetId="91" r:id="rId85"/>
    <sheet name="02-29-2016" sheetId="92" r:id="rId86"/>
    <sheet name="03-07-2016" sheetId="93" r:id="rId87"/>
    <sheet name="03-14-2016" sheetId="94" r:id="rId88"/>
    <sheet name="03-21-2016" sheetId="95" r:id="rId89"/>
    <sheet name="03-28-2016" sheetId="96" r:id="rId90"/>
    <sheet name="04-04-2016" sheetId="97" r:id="rId91"/>
    <sheet name="04-11-2016" sheetId="98" r:id="rId92"/>
    <sheet name="04-18-2016" sheetId="99" r:id="rId93"/>
    <sheet name="04-25-2016" sheetId="100" r:id="rId94"/>
    <sheet name="05-02-2016" sheetId="101" r:id="rId95"/>
    <sheet name="05-09-2016" sheetId="102" r:id="rId96"/>
    <sheet name="05-16-2016" sheetId="103" r:id="rId97"/>
    <sheet name="05-23-2016" sheetId="104" r:id="rId98"/>
    <sheet name="05-30-2016" sheetId="105" r:id="rId99"/>
    <sheet name="06-06-2016" sheetId="106" r:id="rId100"/>
    <sheet name="06-13-2016" sheetId="107" r:id="rId101"/>
    <sheet name="06-20-2016" sheetId="108" r:id="rId102"/>
    <sheet name="06-27-2016" sheetId="109" r:id="rId103"/>
    <sheet name="07-04-2016" sheetId="110" r:id="rId104"/>
    <sheet name="07-11-2016" sheetId="111" r:id="rId105"/>
    <sheet name="07-18-2016" sheetId="112" r:id="rId106"/>
    <sheet name="07-25-2016" sheetId="113" r:id="rId107"/>
    <sheet name="08-01-2016" sheetId="114" r:id="rId108"/>
    <sheet name="08-08-2016" sheetId="115" r:id="rId109"/>
    <sheet name="08-15-2016" sheetId="116" r:id="rId110"/>
    <sheet name="08-22-2016" sheetId="117" r:id="rId111"/>
    <sheet name="08-29-2016" sheetId="118" r:id="rId112"/>
    <sheet name="09-05-2016" sheetId="119" r:id="rId113"/>
    <sheet name="09-12-2016" sheetId="120" r:id="rId114"/>
    <sheet name="09-19-2016" sheetId="121" r:id="rId115"/>
    <sheet name="09-26-2016" sheetId="122" r:id="rId116"/>
    <sheet name="10-03-2016" sheetId="123" r:id="rId117"/>
    <sheet name="10-10-2016" sheetId="124" r:id="rId118"/>
    <sheet name="10-17-2016" sheetId="125" r:id="rId119"/>
    <sheet name="10-24-2016" sheetId="126" r:id="rId120"/>
    <sheet name="10-31-2016" sheetId="127" r:id="rId121"/>
    <sheet name="11-07-2016" sheetId="128" r:id="rId122"/>
    <sheet name="11-14-2016" sheetId="129" r:id="rId123"/>
    <sheet name="11-21-2016" sheetId="130" r:id="rId124"/>
    <sheet name="11-28-2016" sheetId="131" r:id="rId125"/>
    <sheet name="12-05-2016" sheetId="132" r:id="rId126"/>
    <sheet name="12-12-2016" sheetId="133" r:id="rId127"/>
    <sheet name="01-02-2017" sheetId="134" r:id="rId128"/>
    <sheet name="01-09-2017" sheetId="135" r:id="rId129"/>
    <sheet name="01-16-2017" sheetId="136" r:id="rId130"/>
    <sheet name="Report Calc" sheetId="5" r:id="rId131"/>
    <sheet name="Report Calc ALT" sheetId="6" r:id="rId132"/>
  </sheets>
  <definedNames>
    <definedName name="_xlnm.Print_Area" localSheetId="130">'Report Calc'!$A$1:$D$53</definedName>
    <definedName name="_xlnm.Print_Area" localSheetId="131">'Report Calc ALT'!$A$33:$D$53</definedName>
  </definedNames>
  <calcPr calcId="152511"/>
</workbook>
</file>

<file path=xl/calcChain.xml><?xml version="1.0" encoding="utf-8"?>
<calcChain xmlns="http://schemas.openxmlformats.org/spreadsheetml/2006/main">
  <c r="L13" i="136" l="1"/>
  <c r="K13" i="136"/>
  <c r="M13" i="136" s="1"/>
  <c r="L12" i="136"/>
  <c r="K12" i="136"/>
  <c r="M12" i="136" s="1"/>
  <c r="L11" i="136"/>
  <c r="K11" i="136"/>
  <c r="M11" i="136" s="1"/>
  <c r="M10" i="136"/>
  <c r="L10" i="136"/>
  <c r="K10" i="136"/>
  <c r="L9" i="136"/>
  <c r="K9" i="136"/>
  <c r="M9" i="136" s="1"/>
  <c r="L13" i="135" l="1"/>
  <c r="K13" i="135"/>
  <c r="M13" i="135" s="1"/>
  <c r="L12" i="135"/>
  <c r="K12" i="135"/>
  <c r="M12" i="135" s="1"/>
  <c r="L11" i="135"/>
  <c r="K11" i="135"/>
  <c r="M11" i="135" s="1"/>
  <c r="L10" i="135"/>
  <c r="K10" i="135"/>
  <c r="M10" i="135" s="1"/>
  <c r="L9" i="135"/>
  <c r="K9" i="135"/>
  <c r="M9" i="135" s="1"/>
  <c r="L13" i="134" l="1"/>
  <c r="K13" i="134"/>
  <c r="M13" i="134" s="1"/>
  <c r="L12" i="134"/>
  <c r="K12" i="134"/>
  <c r="M12" i="134" s="1"/>
  <c r="L11" i="134"/>
  <c r="K11" i="134"/>
  <c r="M11" i="134" s="1"/>
  <c r="L10" i="134"/>
  <c r="K10" i="134"/>
  <c r="M10" i="134" s="1"/>
  <c r="L9" i="134"/>
  <c r="K9" i="134"/>
  <c r="M9" i="134" s="1"/>
  <c r="B85" i="6" l="1"/>
  <c r="B85" i="5"/>
  <c r="C85" i="6"/>
  <c r="B84" i="6"/>
  <c r="D85" i="6" l="1"/>
  <c r="C85" i="5"/>
  <c r="D85" i="5" s="1"/>
  <c r="L13" i="133"/>
  <c r="K13" i="133"/>
  <c r="M13" i="133" s="1"/>
  <c r="L12" i="133"/>
  <c r="K12" i="133"/>
  <c r="M12" i="133" s="1"/>
  <c r="L11" i="133"/>
  <c r="K11" i="133"/>
  <c r="M11" i="133" s="1"/>
  <c r="L10" i="133"/>
  <c r="K10" i="133"/>
  <c r="M10" i="133" s="1"/>
  <c r="L9" i="133"/>
  <c r="K9" i="133"/>
  <c r="M9" i="133" s="1"/>
  <c r="L13" i="132"/>
  <c r="K13" i="132"/>
  <c r="M13" i="132" s="1"/>
  <c r="L12" i="132"/>
  <c r="K12" i="132"/>
  <c r="M12" i="132" s="1"/>
  <c r="L11" i="132"/>
  <c r="K11" i="132"/>
  <c r="M11" i="132" s="1"/>
  <c r="L10" i="132"/>
  <c r="K10" i="132"/>
  <c r="M10" i="132" s="1"/>
  <c r="L9" i="132"/>
  <c r="K9" i="132"/>
  <c r="M9" i="132" s="1"/>
  <c r="C86" i="6" l="1"/>
  <c r="C86" i="5"/>
  <c r="B86" i="5"/>
  <c r="B86" i="6"/>
  <c r="L13" i="131"/>
  <c r="K13" i="131"/>
  <c r="M13" i="131" s="1"/>
  <c r="L12" i="131"/>
  <c r="K12" i="131"/>
  <c r="M12" i="131" s="1"/>
  <c r="L11" i="131"/>
  <c r="K11" i="131"/>
  <c r="M11" i="131" s="1"/>
  <c r="L10" i="131"/>
  <c r="K10" i="131"/>
  <c r="M10" i="131" s="1"/>
  <c r="L9" i="131"/>
  <c r="K9" i="131"/>
  <c r="M9" i="131" s="1"/>
  <c r="D86" i="6" l="1"/>
  <c r="D86" i="5"/>
  <c r="L13" i="130"/>
  <c r="K13" i="130"/>
  <c r="M13" i="130" s="1"/>
  <c r="L12" i="130"/>
  <c r="K12" i="130"/>
  <c r="M12" i="130" s="1"/>
  <c r="L11" i="130"/>
  <c r="K11" i="130"/>
  <c r="M11" i="130" s="1"/>
  <c r="L10" i="130"/>
  <c r="K10" i="130"/>
  <c r="M10" i="130" s="1"/>
  <c r="L9" i="130"/>
  <c r="K9" i="130"/>
  <c r="M9" i="130" s="1"/>
  <c r="L13" i="129" l="1"/>
  <c r="K13" i="129"/>
  <c r="M13" i="129" s="1"/>
  <c r="L12" i="129"/>
  <c r="K12" i="129"/>
  <c r="M12" i="129" s="1"/>
  <c r="L11" i="129"/>
  <c r="K11" i="129"/>
  <c r="M11" i="129" s="1"/>
  <c r="L10" i="129"/>
  <c r="K10" i="129"/>
  <c r="M10" i="129" s="1"/>
  <c r="L9" i="129"/>
  <c r="K9" i="129"/>
  <c r="M9" i="129" s="1"/>
  <c r="L13" i="128" l="1"/>
  <c r="K13" i="128"/>
  <c r="M13" i="128" s="1"/>
  <c r="L12" i="128"/>
  <c r="K12" i="128"/>
  <c r="M12" i="128" s="1"/>
  <c r="L11" i="128"/>
  <c r="K11" i="128"/>
  <c r="M11" i="128" s="1"/>
  <c r="L10" i="128"/>
  <c r="K10" i="128"/>
  <c r="M10" i="128" s="1"/>
  <c r="L9" i="128"/>
  <c r="K9" i="128"/>
  <c r="M9" i="128" s="1"/>
  <c r="L13" i="127" l="1"/>
  <c r="K13" i="127"/>
  <c r="M13" i="127" s="1"/>
  <c r="L12" i="127"/>
  <c r="K12" i="127"/>
  <c r="M12" i="127" s="1"/>
  <c r="L11" i="127"/>
  <c r="K11" i="127"/>
  <c r="M11" i="127" s="1"/>
  <c r="M10" i="127"/>
  <c r="L10" i="127"/>
  <c r="K10" i="127"/>
  <c r="L9" i="127"/>
  <c r="K9" i="127"/>
  <c r="M9" i="127" s="1"/>
  <c r="L13" i="126" l="1"/>
  <c r="K13" i="126"/>
  <c r="M13" i="126" s="1"/>
  <c r="L12" i="126"/>
  <c r="K12" i="126"/>
  <c r="M12" i="126" s="1"/>
  <c r="L11" i="126"/>
  <c r="K11" i="126"/>
  <c r="M11" i="126" s="1"/>
  <c r="L10" i="126"/>
  <c r="K10" i="126"/>
  <c r="M10" i="126" s="1"/>
  <c r="L9" i="126"/>
  <c r="K9" i="126"/>
  <c r="M9" i="126" s="1"/>
  <c r="C84" i="5" l="1"/>
  <c r="C84" i="6"/>
  <c r="B84" i="5"/>
  <c r="D84" i="6"/>
  <c r="L13" i="125"/>
  <c r="K13" i="125"/>
  <c r="M13" i="125" s="1"/>
  <c r="L12" i="125"/>
  <c r="K12" i="125"/>
  <c r="M12" i="125" s="1"/>
  <c r="L11" i="125"/>
  <c r="K11" i="125"/>
  <c r="M11" i="125" s="1"/>
  <c r="L10" i="125"/>
  <c r="K10" i="125"/>
  <c r="M10" i="125" s="1"/>
  <c r="L9" i="125"/>
  <c r="K9" i="125"/>
  <c r="M9" i="125" s="1"/>
  <c r="D84" i="5" l="1"/>
  <c r="D83" i="6"/>
  <c r="C83" i="6"/>
  <c r="B83" i="6"/>
  <c r="D82" i="6"/>
  <c r="C82" i="6"/>
  <c r="B82" i="6"/>
  <c r="D81" i="6"/>
  <c r="C81" i="6"/>
  <c r="B81" i="6"/>
  <c r="C83" i="5"/>
  <c r="D83" i="5" s="1"/>
  <c r="B83" i="5"/>
  <c r="C82" i="5"/>
  <c r="D82" i="5" s="1"/>
  <c r="B82" i="5"/>
  <c r="C81" i="5"/>
  <c r="B81" i="5"/>
  <c r="L13" i="124"/>
  <c r="K13" i="124"/>
  <c r="M13" i="124" s="1"/>
  <c r="L12" i="124"/>
  <c r="K12" i="124"/>
  <c r="M12" i="124" s="1"/>
  <c r="L11" i="124"/>
  <c r="K11" i="124"/>
  <c r="M11" i="124" s="1"/>
  <c r="L10" i="124"/>
  <c r="K10" i="124"/>
  <c r="M10" i="124" s="1"/>
  <c r="L9" i="124"/>
  <c r="K9" i="124"/>
  <c r="M9" i="124" s="1"/>
  <c r="D81" i="5" l="1"/>
  <c r="L13" i="123"/>
  <c r="K13" i="123"/>
  <c r="M13" i="123" s="1"/>
  <c r="L12" i="123"/>
  <c r="K12" i="123"/>
  <c r="M12" i="123" s="1"/>
  <c r="L11" i="123"/>
  <c r="K11" i="123"/>
  <c r="M11" i="123" s="1"/>
  <c r="L10" i="123"/>
  <c r="K10" i="123"/>
  <c r="M10" i="123" s="1"/>
  <c r="L9" i="123"/>
  <c r="K9" i="123"/>
  <c r="M9" i="123" s="1"/>
  <c r="L13" i="122" l="1"/>
  <c r="K13" i="122"/>
  <c r="M13" i="122" s="1"/>
  <c r="L12" i="122"/>
  <c r="K12" i="122"/>
  <c r="M12" i="122" s="1"/>
  <c r="L11" i="122"/>
  <c r="K11" i="122"/>
  <c r="M11" i="122" s="1"/>
  <c r="L10" i="122"/>
  <c r="K10" i="122"/>
  <c r="M10" i="122" s="1"/>
  <c r="L9" i="122"/>
  <c r="K9" i="122"/>
  <c r="M9" i="122" s="1"/>
  <c r="L13" i="121" l="1"/>
  <c r="K13" i="121"/>
  <c r="M13" i="121" s="1"/>
  <c r="L12" i="121"/>
  <c r="K12" i="121"/>
  <c r="M12" i="121" s="1"/>
  <c r="L11" i="121"/>
  <c r="K11" i="121"/>
  <c r="M11" i="121" s="1"/>
  <c r="L10" i="121"/>
  <c r="K10" i="121"/>
  <c r="M10" i="121" s="1"/>
  <c r="L9" i="121"/>
  <c r="K9" i="121"/>
  <c r="M9" i="121" s="1"/>
  <c r="L13" i="120" l="1"/>
  <c r="K13" i="120"/>
  <c r="M13" i="120" s="1"/>
  <c r="L12" i="120"/>
  <c r="K12" i="120"/>
  <c r="M12" i="120" s="1"/>
  <c r="L11" i="120"/>
  <c r="K11" i="120"/>
  <c r="M11" i="120" s="1"/>
  <c r="L10" i="120"/>
  <c r="K10" i="120"/>
  <c r="M10" i="120" s="1"/>
  <c r="L9" i="120"/>
  <c r="K9" i="120"/>
  <c r="M9" i="120" s="1"/>
  <c r="L13" i="119" l="1"/>
  <c r="K13" i="119"/>
  <c r="M13" i="119" s="1"/>
  <c r="L12" i="119"/>
  <c r="K12" i="119"/>
  <c r="M12" i="119" s="1"/>
  <c r="L11" i="119"/>
  <c r="K11" i="119"/>
  <c r="M11" i="119" s="1"/>
  <c r="M10" i="119"/>
  <c r="L10" i="119"/>
  <c r="K10" i="119"/>
  <c r="L9" i="119"/>
  <c r="K9" i="119"/>
  <c r="M9" i="119" s="1"/>
  <c r="L13" i="118" l="1"/>
  <c r="K13" i="118"/>
  <c r="M13" i="118" s="1"/>
  <c r="L12" i="118"/>
  <c r="K12" i="118"/>
  <c r="M12" i="118" s="1"/>
  <c r="L11" i="118"/>
  <c r="K11" i="118"/>
  <c r="M11" i="118" s="1"/>
  <c r="L10" i="118"/>
  <c r="K10" i="118"/>
  <c r="M10" i="118" s="1"/>
  <c r="L9" i="118"/>
  <c r="K9" i="118"/>
  <c r="M9" i="118" s="1"/>
  <c r="L13" i="117" l="1"/>
  <c r="K13" i="117"/>
  <c r="M13" i="117" s="1"/>
  <c r="L12" i="117"/>
  <c r="K12" i="117"/>
  <c r="M12" i="117" s="1"/>
  <c r="L11" i="117"/>
  <c r="K11" i="117"/>
  <c r="M11" i="117" s="1"/>
  <c r="L10" i="117"/>
  <c r="K10" i="117"/>
  <c r="M10" i="117" s="1"/>
  <c r="L9" i="117"/>
  <c r="K9" i="117"/>
  <c r="M9" i="117" s="1"/>
  <c r="L13" i="116" l="1"/>
  <c r="K13" i="116"/>
  <c r="M13" i="116" s="1"/>
  <c r="L12" i="116"/>
  <c r="K12" i="116"/>
  <c r="M12" i="116" s="1"/>
  <c r="L11" i="116"/>
  <c r="K11" i="116"/>
  <c r="M11" i="116" s="1"/>
  <c r="L10" i="116"/>
  <c r="K10" i="116"/>
  <c r="M10" i="116" s="1"/>
  <c r="L9" i="116"/>
  <c r="K9" i="116"/>
  <c r="M9" i="116" s="1"/>
  <c r="L13" i="115" l="1"/>
  <c r="K13" i="115"/>
  <c r="M13" i="115" s="1"/>
  <c r="L12" i="115"/>
  <c r="K12" i="115"/>
  <c r="M12" i="115" s="1"/>
  <c r="L11" i="115"/>
  <c r="K11" i="115"/>
  <c r="M11" i="115" s="1"/>
  <c r="L10" i="115"/>
  <c r="K10" i="115"/>
  <c r="M10" i="115" s="1"/>
  <c r="L9" i="115"/>
  <c r="K9" i="115"/>
  <c r="M9" i="115" s="1"/>
  <c r="L13" i="114" l="1"/>
  <c r="K13" i="114"/>
  <c r="M13" i="114" s="1"/>
  <c r="L12" i="114"/>
  <c r="K12" i="114"/>
  <c r="M12" i="114" s="1"/>
  <c r="L11" i="114"/>
  <c r="K11" i="114"/>
  <c r="M11" i="114" s="1"/>
  <c r="L10" i="114"/>
  <c r="K10" i="114"/>
  <c r="M10" i="114" s="1"/>
  <c r="L9" i="114"/>
  <c r="K9" i="114"/>
  <c r="M9" i="114" s="1"/>
  <c r="L13" i="113" l="1"/>
  <c r="K13" i="113"/>
  <c r="M13" i="113" s="1"/>
  <c r="L12" i="113"/>
  <c r="K12" i="113"/>
  <c r="M12" i="113" s="1"/>
  <c r="L11" i="113"/>
  <c r="K11" i="113"/>
  <c r="M11" i="113" s="1"/>
  <c r="L10" i="113"/>
  <c r="K10" i="113"/>
  <c r="M10" i="113" s="1"/>
  <c r="L9" i="113"/>
  <c r="K9" i="113"/>
  <c r="M9" i="113" s="1"/>
  <c r="L13" i="112" l="1"/>
  <c r="K13" i="112"/>
  <c r="M13" i="112" s="1"/>
  <c r="L12" i="112"/>
  <c r="K12" i="112"/>
  <c r="M12" i="112" s="1"/>
  <c r="L11" i="112"/>
  <c r="K11" i="112"/>
  <c r="M11" i="112" s="1"/>
  <c r="L10" i="112"/>
  <c r="K10" i="112"/>
  <c r="M10" i="112" s="1"/>
  <c r="L9" i="112"/>
  <c r="K9" i="112"/>
  <c r="M9" i="112" s="1"/>
  <c r="L13" i="111" l="1"/>
  <c r="K13" i="111"/>
  <c r="M13" i="111" s="1"/>
  <c r="M12" i="111"/>
  <c r="L12" i="111"/>
  <c r="K12" i="111"/>
  <c r="L11" i="111"/>
  <c r="K11" i="111"/>
  <c r="M11" i="111" s="1"/>
  <c r="L10" i="111"/>
  <c r="K10" i="111"/>
  <c r="M10" i="111" s="1"/>
  <c r="L9" i="111"/>
  <c r="K9" i="111"/>
  <c r="M9" i="111" s="1"/>
  <c r="E80" i="6" l="1"/>
  <c r="E68" i="6"/>
  <c r="D80" i="6"/>
  <c r="C80" i="6"/>
  <c r="B80" i="6"/>
  <c r="C80" i="5"/>
  <c r="B80" i="5"/>
  <c r="D80" i="5" l="1"/>
  <c r="L13" i="110"/>
  <c r="K13" i="110"/>
  <c r="M13" i="110" s="1"/>
  <c r="L12" i="110"/>
  <c r="K12" i="110"/>
  <c r="M12" i="110" s="1"/>
  <c r="L11" i="110"/>
  <c r="K11" i="110"/>
  <c r="M11" i="110" s="1"/>
  <c r="L10" i="110"/>
  <c r="K10" i="110"/>
  <c r="M10" i="110" s="1"/>
  <c r="L9" i="110"/>
  <c r="K9" i="110"/>
  <c r="M9" i="110" s="1"/>
  <c r="L13" i="109"/>
  <c r="K13" i="109"/>
  <c r="M13" i="109" s="1"/>
  <c r="L12" i="109"/>
  <c r="K12" i="109"/>
  <c r="M12" i="109" s="1"/>
  <c r="M11" i="109"/>
  <c r="L11" i="109"/>
  <c r="K11" i="109"/>
  <c r="M10" i="109"/>
  <c r="L10" i="109"/>
  <c r="K10" i="109"/>
  <c r="L9" i="109"/>
  <c r="K9" i="109"/>
  <c r="M9" i="109" s="1"/>
  <c r="L13" i="108" l="1"/>
  <c r="K13" i="108"/>
  <c r="M13" i="108" s="1"/>
  <c r="L12" i="108"/>
  <c r="K12" i="108"/>
  <c r="M12" i="108" s="1"/>
  <c r="L11" i="108"/>
  <c r="K11" i="108"/>
  <c r="M11" i="108" s="1"/>
  <c r="L10" i="108"/>
  <c r="K10" i="108"/>
  <c r="M10" i="108" s="1"/>
  <c r="L9" i="108"/>
  <c r="K9" i="108"/>
  <c r="M9" i="108" s="1"/>
  <c r="L13" i="107" l="1"/>
  <c r="K13" i="107"/>
  <c r="M13" i="107" s="1"/>
  <c r="L12" i="107"/>
  <c r="K12" i="107"/>
  <c r="M12" i="107" s="1"/>
  <c r="M11" i="107"/>
  <c r="L11" i="107"/>
  <c r="K11" i="107"/>
  <c r="L10" i="107"/>
  <c r="K10" i="107"/>
  <c r="M10" i="107" s="1"/>
  <c r="L9" i="107"/>
  <c r="K9" i="107"/>
  <c r="M9" i="107" s="1"/>
  <c r="L13" i="106" l="1"/>
  <c r="K13" i="106"/>
  <c r="M13" i="106" s="1"/>
  <c r="L12" i="106"/>
  <c r="K12" i="106"/>
  <c r="M12" i="106" s="1"/>
  <c r="L11" i="106"/>
  <c r="K11" i="106"/>
  <c r="M11" i="106" s="1"/>
  <c r="L10" i="106"/>
  <c r="K10" i="106"/>
  <c r="M10" i="106" s="1"/>
  <c r="L9" i="106"/>
  <c r="K9" i="106"/>
  <c r="M9" i="106" s="1"/>
  <c r="C79" i="6" l="1"/>
  <c r="C79" i="5"/>
  <c r="L13" i="105"/>
  <c r="K13" i="105"/>
  <c r="M13" i="105" s="1"/>
  <c r="L12" i="105"/>
  <c r="K12" i="105"/>
  <c r="M12" i="105" s="1"/>
  <c r="L11" i="105"/>
  <c r="K11" i="105"/>
  <c r="M11" i="105" s="1"/>
  <c r="L10" i="105"/>
  <c r="K10" i="105"/>
  <c r="M10" i="105" s="1"/>
  <c r="L9" i="105"/>
  <c r="K9" i="105"/>
  <c r="M9" i="105" s="1"/>
  <c r="B79" i="5" l="1"/>
  <c r="B79" i="6"/>
  <c r="D79" i="6" s="1"/>
  <c r="D79" i="5"/>
  <c r="L13" i="104"/>
  <c r="K13" i="104"/>
  <c r="M13" i="104" s="1"/>
  <c r="L12" i="104"/>
  <c r="K12" i="104"/>
  <c r="M12" i="104" s="1"/>
  <c r="L11" i="104"/>
  <c r="K11" i="104"/>
  <c r="M11" i="104" s="1"/>
  <c r="L10" i="104"/>
  <c r="K10" i="104"/>
  <c r="M10" i="104" s="1"/>
  <c r="L9" i="104"/>
  <c r="K9" i="104"/>
  <c r="M9" i="104" s="1"/>
  <c r="L13" i="103" l="1"/>
  <c r="K13" i="103"/>
  <c r="M13" i="103" s="1"/>
  <c r="L12" i="103"/>
  <c r="K12" i="103"/>
  <c r="M12" i="103" s="1"/>
  <c r="L11" i="103"/>
  <c r="K11" i="103"/>
  <c r="M11" i="103" s="1"/>
  <c r="L10" i="103"/>
  <c r="K10" i="103"/>
  <c r="M10" i="103" s="1"/>
  <c r="L9" i="103"/>
  <c r="K9" i="103"/>
  <c r="M9" i="103" s="1"/>
  <c r="L13" i="102" l="1"/>
  <c r="K13" i="102"/>
  <c r="M13" i="102" s="1"/>
  <c r="L12" i="102"/>
  <c r="K12" i="102"/>
  <c r="M12" i="102" s="1"/>
  <c r="L11" i="102"/>
  <c r="K11" i="102"/>
  <c r="M11" i="102" s="1"/>
  <c r="M10" i="102"/>
  <c r="L10" i="102"/>
  <c r="K10" i="102"/>
  <c r="L9" i="102"/>
  <c r="K9" i="102"/>
  <c r="M9" i="102" s="1"/>
  <c r="L13" i="101" l="1"/>
  <c r="K13" i="101"/>
  <c r="M13" i="101" s="1"/>
  <c r="L12" i="101"/>
  <c r="K12" i="101"/>
  <c r="M12" i="101" s="1"/>
  <c r="L11" i="101"/>
  <c r="K11" i="101"/>
  <c r="M11" i="101" s="1"/>
  <c r="L10" i="101"/>
  <c r="K10" i="101"/>
  <c r="M10" i="101" s="1"/>
  <c r="L9" i="101"/>
  <c r="K9" i="101"/>
  <c r="M9" i="101" s="1"/>
  <c r="L13" i="100" l="1"/>
  <c r="K13" i="100"/>
  <c r="M13" i="100" s="1"/>
  <c r="M12" i="100"/>
  <c r="L12" i="100"/>
  <c r="K12" i="100"/>
  <c r="L11" i="100"/>
  <c r="K11" i="100"/>
  <c r="M11" i="100" s="1"/>
  <c r="L10" i="100"/>
  <c r="K10" i="100"/>
  <c r="M10" i="100" s="1"/>
  <c r="L9" i="100"/>
  <c r="K9" i="100"/>
  <c r="M9" i="100" s="1"/>
  <c r="C78" i="6" l="1"/>
  <c r="C78" i="5"/>
  <c r="B78" i="5"/>
  <c r="B78" i="6"/>
  <c r="D78" i="6" s="1"/>
  <c r="L13" i="99"/>
  <c r="K13" i="99"/>
  <c r="M13" i="99" s="1"/>
  <c r="L12" i="99"/>
  <c r="K12" i="99"/>
  <c r="M12" i="99" s="1"/>
  <c r="L11" i="99"/>
  <c r="K11" i="99"/>
  <c r="M11" i="99" s="1"/>
  <c r="L10" i="99"/>
  <c r="K10" i="99"/>
  <c r="M10" i="99" s="1"/>
  <c r="L9" i="99"/>
  <c r="K9" i="99"/>
  <c r="M9" i="99" s="1"/>
  <c r="D78" i="5" l="1"/>
  <c r="L13" i="98"/>
  <c r="K13" i="98"/>
  <c r="M13" i="98" s="1"/>
  <c r="L12" i="98"/>
  <c r="K12" i="98"/>
  <c r="M12" i="98" s="1"/>
  <c r="L11" i="98"/>
  <c r="K11" i="98"/>
  <c r="M11" i="98" s="1"/>
  <c r="L10" i="98"/>
  <c r="K10" i="98"/>
  <c r="M10" i="98" s="1"/>
  <c r="L9" i="98"/>
  <c r="K9" i="98"/>
  <c r="M9" i="98" s="1"/>
  <c r="D77" i="5"/>
  <c r="C77" i="5"/>
  <c r="B77" i="5"/>
  <c r="C77" i="6"/>
  <c r="B77" i="6"/>
  <c r="D77" i="6"/>
  <c r="D76" i="5"/>
  <c r="C76" i="5"/>
  <c r="B76" i="5"/>
  <c r="B76" i="6"/>
  <c r="C76" i="6"/>
  <c r="D76" i="6" l="1"/>
  <c r="L13" i="97"/>
  <c r="K13" i="97"/>
  <c r="M13" i="97" s="1"/>
  <c r="L12" i="97"/>
  <c r="K12" i="97"/>
  <c r="M12" i="97" s="1"/>
  <c r="L11" i="97"/>
  <c r="K11" i="97"/>
  <c r="M11" i="97" s="1"/>
  <c r="L10" i="97"/>
  <c r="K10" i="97"/>
  <c r="M10" i="97" s="1"/>
  <c r="L9" i="97"/>
  <c r="K9" i="97"/>
  <c r="M9" i="97" s="1"/>
  <c r="L13" i="96" l="1"/>
  <c r="K13" i="96"/>
  <c r="M13" i="96" s="1"/>
  <c r="L12" i="96"/>
  <c r="K12" i="96"/>
  <c r="M12" i="96" s="1"/>
  <c r="L11" i="96"/>
  <c r="K11" i="96"/>
  <c r="M11" i="96" s="1"/>
  <c r="L10" i="96"/>
  <c r="K10" i="96"/>
  <c r="M10" i="96" s="1"/>
  <c r="L9" i="96"/>
  <c r="K9" i="96"/>
  <c r="M9" i="96" s="1"/>
  <c r="L13" i="95" l="1"/>
  <c r="K13" i="95"/>
  <c r="M13" i="95" s="1"/>
  <c r="L12" i="95"/>
  <c r="K12" i="95"/>
  <c r="M12" i="95" s="1"/>
  <c r="L11" i="95"/>
  <c r="K11" i="95"/>
  <c r="M11" i="95" s="1"/>
  <c r="L10" i="95"/>
  <c r="K10" i="95"/>
  <c r="M10" i="95" s="1"/>
  <c r="L9" i="95"/>
  <c r="K9" i="95"/>
  <c r="M9" i="95" s="1"/>
  <c r="M13" i="94" l="1"/>
  <c r="L13" i="94"/>
  <c r="K13" i="94"/>
  <c r="M12" i="94"/>
  <c r="L12" i="94"/>
  <c r="K12" i="94"/>
  <c r="L11" i="94"/>
  <c r="K11" i="94"/>
  <c r="M11" i="94" s="1"/>
  <c r="L10" i="94"/>
  <c r="K10" i="94"/>
  <c r="M10" i="94" s="1"/>
  <c r="L9" i="94"/>
  <c r="K9" i="94"/>
  <c r="M9" i="94" s="1"/>
  <c r="L13" i="93"/>
  <c r="K13" i="93"/>
  <c r="M13" i="93" s="1"/>
  <c r="L12" i="93"/>
  <c r="K12" i="93"/>
  <c r="M12" i="93" s="1"/>
  <c r="L11" i="93"/>
  <c r="K11" i="93"/>
  <c r="M11" i="93" s="1"/>
  <c r="L10" i="93"/>
  <c r="K10" i="93"/>
  <c r="M10" i="93" s="1"/>
  <c r="L9" i="93"/>
  <c r="K9" i="93"/>
  <c r="M9" i="93" s="1"/>
  <c r="L13" i="92" l="1"/>
  <c r="K13" i="92"/>
  <c r="M13" i="92" s="1"/>
  <c r="L12" i="92"/>
  <c r="K12" i="92"/>
  <c r="M12" i="92" s="1"/>
  <c r="L11" i="92"/>
  <c r="K11" i="92"/>
  <c r="M11" i="92" s="1"/>
  <c r="L10" i="92"/>
  <c r="K10" i="92"/>
  <c r="M10" i="92" s="1"/>
  <c r="L9" i="92"/>
  <c r="K9" i="92"/>
  <c r="M9" i="92" s="1"/>
  <c r="L13" i="91" l="1"/>
  <c r="K13" i="91"/>
  <c r="M13" i="91" s="1"/>
  <c r="M12" i="91"/>
  <c r="L12" i="91"/>
  <c r="K12" i="91"/>
  <c r="L11" i="91"/>
  <c r="K11" i="91"/>
  <c r="M11" i="91" s="1"/>
  <c r="L10" i="91"/>
  <c r="K10" i="91"/>
  <c r="M10" i="91" s="1"/>
  <c r="L9" i="91"/>
  <c r="K9" i="91"/>
  <c r="M9" i="91" s="1"/>
  <c r="D75" i="6" l="1"/>
  <c r="C75" i="6"/>
  <c r="B75" i="6"/>
  <c r="C75" i="5"/>
  <c r="D75" i="5" s="1"/>
  <c r="B75" i="5"/>
  <c r="L13" i="90" l="1"/>
  <c r="K13" i="90"/>
  <c r="M13" i="90" s="1"/>
  <c r="L12" i="90"/>
  <c r="K12" i="90"/>
  <c r="M12" i="90" s="1"/>
  <c r="L11" i="90"/>
  <c r="K11" i="90"/>
  <c r="M11" i="90" s="1"/>
  <c r="L10" i="90"/>
  <c r="K10" i="90"/>
  <c r="M10" i="90" s="1"/>
  <c r="L9" i="90"/>
  <c r="K9" i="90"/>
  <c r="M9" i="90" s="1"/>
  <c r="L13" i="89" l="1"/>
  <c r="K13" i="89"/>
  <c r="M13" i="89" s="1"/>
  <c r="L12" i="89"/>
  <c r="K12" i="89"/>
  <c r="M12" i="89" s="1"/>
  <c r="L11" i="89"/>
  <c r="K11" i="89"/>
  <c r="M11" i="89" s="1"/>
  <c r="L10" i="89"/>
  <c r="K10" i="89"/>
  <c r="M10" i="89" s="1"/>
  <c r="L9" i="89"/>
  <c r="K9" i="89"/>
  <c r="M9" i="89" s="1"/>
  <c r="L13" i="88" l="1"/>
  <c r="K13" i="88"/>
  <c r="M13" i="88" s="1"/>
  <c r="L12" i="88"/>
  <c r="K12" i="88"/>
  <c r="M12" i="88" s="1"/>
  <c r="L11" i="88"/>
  <c r="K11" i="88"/>
  <c r="M11" i="88" s="1"/>
  <c r="L10" i="88"/>
  <c r="K10" i="88"/>
  <c r="M10" i="88" s="1"/>
  <c r="L9" i="88"/>
  <c r="K9" i="88"/>
  <c r="M9" i="88" s="1"/>
  <c r="L13" i="87" l="1"/>
  <c r="K13" i="87"/>
  <c r="M13" i="87" s="1"/>
  <c r="L12" i="87"/>
  <c r="K12" i="87"/>
  <c r="M12" i="87" s="1"/>
  <c r="L11" i="87"/>
  <c r="K11" i="87"/>
  <c r="M11" i="87" s="1"/>
  <c r="L10" i="87"/>
  <c r="K10" i="87"/>
  <c r="M10" i="87" s="1"/>
  <c r="L9" i="87"/>
  <c r="K9" i="87"/>
  <c r="M9" i="87" s="1"/>
  <c r="L13" i="86" l="1"/>
  <c r="K13" i="86"/>
  <c r="M13" i="86" s="1"/>
  <c r="L12" i="86"/>
  <c r="K12" i="86"/>
  <c r="M12" i="86" s="1"/>
  <c r="L11" i="86"/>
  <c r="K11" i="86"/>
  <c r="M11" i="86" s="1"/>
  <c r="L10" i="86"/>
  <c r="K10" i="86"/>
  <c r="M10" i="86" s="1"/>
  <c r="L9" i="86"/>
  <c r="K9" i="86"/>
  <c r="M9" i="86" s="1"/>
  <c r="L13" i="85" l="1"/>
  <c r="K13" i="85"/>
  <c r="M13" i="85" s="1"/>
  <c r="L12" i="85"/>
  <c r="K12" i="85"/>
  <c r="M12" i="85" s="1"/>
  <c r="L11" i="85"/>
  <c r="K11" i="85"/>
  <c r="M11" i="85" s="1"/>
  <c r="L10" i="85"/>
  <c r="K10" i="85"/>
  <c r="M10" i="85" s="1"/>
  <c r="L9" i="85"/>
  <c r="K9" i="85"/>
  <c r="M9" i="85" s="1"/>
  <c r="L13" i="84" l="1"/>
  <c r="K13" i="84"/>
  <c r="M13" i="84" s="1"/>
  <c r="M12" i="84"/>
  <c r="L12" i="84"/>
  <c r="K12" i="84"/>
  <c r="L11" i="84"/>
  <c r="K11" i="84"/>
  <c r="M11" i="84" s="1"/>
  <c r="L10" i="84"/>
  <c r="K10" i="84"/>
  <c r="M10" i="84" s="1"/>
  <c r="L9" i="84"/>
  <c r="K9" i="84"/>
  <c r="M9" i="84" s="1"/>
  <c r="L13" i="83"/>
  <c r="K13" i="83"/>
  <c r="M13" i="83" s="1"/>
  <c r="L12" i="83"/>
  <c r="K12" i="83"/>
  <c r="M12" i="83" s="1"/>
  <c r="L11" i="83"/>
  <c r="K11" i="83"/>
  <c r="M11" i="83" s="1"/>
  <c r="L10" i="83"/>
  <c r="K10" i="83"/>
  <c r="M10" i="83" s="1"/>
  <c r="L9" i="83"/>
  <c r="K9" i="83"/>
  <c r="M9" i="83" s="1"/>
  <c r="L13" i="82"/>
  <c r="K13" i="82"/>
  <c r="M13" i="82" s="1"/>
  <c r="L12" i="82"/>
  <c r="K12" i="82"/>
  <c r="M12" i="82" s="1"/>
  <c r="L11" i="82"/>
  <c r="K11" i="82"/>
  <c r="M11" i="82" s="1"/>
  <c r="L10" i="82"/>
  <c r="K10" i="82"/>
  <c r="M10" i="82" s="1"/>
  <c r="L9" i="82"/>
  <c r="K9" i="82"/>
  <c r="M9" i="82" s="1"/>
  <c r="C74" i="6" l="1"/>
  <c r="C74" i="5"/>
  <c r="B74" i="5"/>
  <c r="B74" i="6"/>
  <c r="D73" i="6"/>
  <c r="C73" i="6"/>
  <c r="B73" i="6"/>
  <c r="C73" i="5"/>
  <c r="B73" i="5"/>
  <c r="D73" i="5" s="1"/>
  <c r="D74" i="5" l="1"/>
  <c r="D74" i="6"/>
  <c r="L13" i="81"/>
  <c r="K13" i="81"/>
  <c r="M13" i="81" s="1"/>
  <c r="L12" i="81"/>
  <c r="K12" i="81"/>
  <c r="M12" i="81" s="1"/>
  <c r="L11" i="81"/>
  <c r="K11" i="81"/>
  <c r="M11" i="81" s="1"/>
  <c r="L10" i="81"/>
  <c r="K10" i="81"/>
  <c r="M10" i="81" s="1"/>
  <c r="L9" i="81"/>
  <c r="K9" i="81"/>
  <c r="M9" i="81" s="1"/>
  <c r="L13" i="80" l="1"/>
  <c r="K13" i="80"/>
  <c r="M13" i="80" s="1"/>
  <c r="L12" i="80"/>
  <c r="K12" i="80"/>
  <c r="M12" i="80" s="1"/>
  <c r="L11" i="80"/>
  <c r="K11" i="80"/>
  <c r="M11" i="80" s="1"/>
  <c r="L10" i="80"/>
  <c r="K10" i="80"/>
  <c r="M10" i="80" s="1"/>
  <c r="L9" i="80"/>
  <c r="K9" i="80"/>
  <c r="M9" i="80" s="1"/>
  <c r="L13" i="79" l="1"/>
  <c r="K13" i="79"/>
  <c r="M13" i="79" s="1"/>
  <c r="M12" i="79"/>
  <c r="L12" i="79"/>
  <c r="K12" i="79"/>
  <c r="L11" i="79"/>
  <c r="K11" i="79"/>
  <c r="M11" i="79" s="1"/>
  <c r="L10" i="79"/>
  <c r="K10" i="79"/>
  <c r="M10" i="79" s="1"/>
  <c r="L9" i="79"/>
  <c r="K9" i="79"/>
  <c r="M9" i="79" s="1"/>
  <c r="L13" i="78" l="1"/>
  <c r="K13" i="78"/>
  <c r="M13" i="78" s="1"/>
  <c r="L12" i="78"/>
  <c r="K12" i="78"/>
  <c r="M12" i="78" s="1"/>
  <c r="L11" i="78"/>
  <c r="K11" i="78"/>
  <c r="M11" i="78" s="1"/>
  <c r="L10" i="78"/>
  <c r="K10" i="78"/>
  <c r="M10" i="78" s="1"/>
  <c r="L9" i="78"/>
  <c r="K9" i="78"/>
  <c r="M9" i="78" s="1"/>
  <c r="B71" i="5" l="1"/>
  <c r="L13" i="77"/>
  <c r="K13" i="77"/>
  <c r="M13" i="77" s="1"/>
  <c r="L12" i="77"/>
  <c r="K12" i="77"/>
  <c r="M12" i="77" s="1"/>
  <c r="L11" i="77"/>
  <c r="K11" i="77"/>
  <c r="M11" i="77" s="1"/>
  <c r="L10" i="77"/>
  <c r="K10" i="77"/>
  <c r="M10" i="77" s="1"/>
  <c r="L9" i="77"/>
  <c r="K9" i="77"/>
  <c r="M9" i="77" s="1"/>
  <c r="L13" i="76" l="1"/>
  <c r="K13" i="76"/>
  <c r="M13" i="76" s="1"/>
  <c r="L12" i="76"/>
  <c r="K12" i="76"/>
  <c r="M12" i="76" s="1"/>
  <c r="L11" i="76"/>
  <c r="K11" i="76"/>
  <c r="M11" i="76" s="1"/>
  <c r="L10" i="76"/>
  <c r="K10" i="76"/>
  <c r="M10" i="76" s="1"/>
  <c r="L9" i="76"/>
  <c r="K9" i="76"/>
  <c r="M9" i="76" s="1"/>
  <c r="B72" i="6" l="1"/>
  <c r="B72" i="5"/>
  <c r="C72" i="6"/>
  <c r="C72" i="5"/>
  <c r="L13" i="75"/>
  <c r="K13" i="75"/>
  <c r="M13" i="75" s="1"/>
  <c r="L12" i="75"/>
  <c r="K12" i="75"/>
  <c r="M12" i="75" s="1"/>
  <c r="L11" i="75"/>
  <c r="K11" i="75"/>
  <c r="M11" i="75" s="1"/>
  <c r="L10" i="75"/>
  <c r="K10" i="75"/>
  <c r="M10" i="75" s="1"/>
  <c r="L9" i="75"/>
  <c r="K9" i="75"/>
  <c r="M9" i="75" s="1"/>
  <c r="D72" i="5" l="1"/>
  <c r="D72" i="6"/>
  <c r="L13" i="74"/>
  <c r="K13" i="74"/>
  <c r="M13" i="74" s="1"/>
  <c r="L12" i="74"/>
  <c r="K12" i="74"/>
  <c r="M12" i="74" s="1"/>
  <c r="L11" i="74"/>
  <c r="K11" i="74"/>
  <c r="M11" i="74" s="1"/>
  <c r="L10" i="74"/>
  <c r="K10" i="74"/>
  <c r="M10" i="74" s="1"/>
  <c r="L9" i="74"/>
  <c r="K9" i="74"/>
  <c r="M9" i="74" s="1"/>
  <c r="L13" i="73" l="1"/>
  <c r="K13" i="73"/>
  <c r="M13" i="73" s="1"/>
  <c r="L12" i="73"/>
  <c r="K12" i="73"/>
  <c r="M12" i="73" s="1"/>
  <c r="L11" i="73"/>
  <c r="K11" i="73"/>
  <c r="M11" i="73" s="1"/>
  <c r="L10" i="73"/>
  <c r="K10" i="73"/>
  <c r="M10" i="73" s="1"/>
  <c r="L9" i="73"/>
  <c r="K9" i="73"/>
  <c r="M9" i="73" s="1"/>
  <c r="L13" i="72" l="1"/>
  <c r="K13" i="72"/>
  <c r="M13" i="72" s="1"/>
  <c r="L12" i="72"/>
  <c r="K12" i="72"/>
  <c r="M12" i="72" s="1"/>
  <c r="L11" i="72"/>
  <c r="K11" i="72"/>
  <c r="M11" i="72" s="1"/>
  <c r="L10" i="72"/>
  <c r="K10" i="72"/>
  <c r="M10" i="72" s="1"/>
  <c r="L9" i="72"/>
  <c r="K9" i="72"/>
  <c r="M9" i="72" s="1"/>
  <c r="L13" i="71" l="1"/>
  <c r="K13" i="71"/>
  <c r="M13" i="71" s="1"/>
  <c r="L12" i="71"/>
  <c r="K12" i="71"/>
  <c r="M12" i="71" s="1"/>
  <c r="L11" i="71"/>
  <c r="K11" i="71"/>
  <c r="M11" i="71" s="1"/>
  <c r="L10" i="71"/>
  <c r="K10" i="71"/>
  <c r="M10" i="71" s="1"/>
  <c r="L9" i="71"/>
  <c r="K9" i="71"/>
  <c r="M9" i="71" s="1"/>
  <c r="L13" i="70" l="1"/>
  <c r="K13" i="70"/>
  <c r="M13" i="70" s="1"/>
  <c r="L12" i="70"/>
  <c r="K12" i="70"/>
  <c r="M12" i="70" s="1"/>
  <c r="L11" i="70"/>
  <c r="K11" i="70"/>
  <c r="M11" i="70" s="1"/>
  <c r="L10" i="70"/>
  <c r="K10" i="70"/>
  <c r="M10" i="70" s="1"/>
  <c r="L9" i="70"/>
  <c r="K9" i="70"/>
  <c r="M9" i="70" s="1"/>
  <c r="L13" i="69" l="1"/>
  <c r="K13" i="69"/>
  <c r="M13" i="69" s="1"/>
  <c r="L12" i="69"/>
  <c r="K12" i="69"/>
  <c r="M12" i="69" s="1"/>
  <c r="L11" i="69"/>
  <c r="K11" i="69"/>
  <c r="M11" i="69" s="1"/>
  <c r="L10" i="69"/>
  <c r="K10" i="69"/>
  <c r="M10" i="69" s="1"/>
  <c r="L9" i="69"/>
  <c r="K9" i="69"/>
  <c r="M9" i="69" s="1"/>
  <c r="L13" i="68" l="1"/>
  <c r="K13" i="68"/>
  <c r="M13" i="68" s="1"/>
  <c r="L12" i="68"/>
  <c r="K12" i="68"/>
  <c r="M12" i="68" s="1"/>
  <c r="L11" i="68"/>
  <c r="K11" i="68"/>
  <c r="M11" i="68" s="1"/>
  <c r="L10" i="68"/>
  <c r="K10" i="68"/>
  <c r="M10" i="68" s="1"/>
  <c r="L9" i="68"/>
  <c r="K9" i="68"/>
  <c r="M9" i="68" s="1"/>
  <c r="L13" i="67"/>
  <c r="K13" i="67"/>
  <c r="M13" i="67" s="1"/>
  <c r="L12" i="67"/>
  <c r="K12" i="67"/>
  <c r="M12" i="67" s="1"/>
  <c r="L11" i="67"/>
  <c r="K11" i="67"/>
  <c r="M11" i="67" s="1"/>
  <c r="L10" i="67"/>
  <c r="K10" i="67"/>
  <c r="M10" i="67" s="1"/>
  <c r="L9" i="67"/>
  <c r="K9" i="67"/>
  <c r="M9" i="67" s="1"/>
  <c r="L13" i="66"/>
  <c r="K13" i="66"/>
  <c r="M13" i="66" s="1"/>
  <c r="L12" i="66"/>
  <c r="K12" i="66"/>
  <c r="M12" i="66" s="1"/>
  <c r="L11" i="66"/>
  <c r="K11" i="66"/>
  <c r="M11" i="66" s="1"/>
  <c r="L10" i="66"/>
  <c r="K10" i="66"/>
  <c r="M10" i="66" s="1"/>
  <c r="L9" i="66"/>
  <c r="K9" i="66"/>
  <c r="M9" i="66" s="1"/>
  <c r="B71" i="6" l="1"/>
  <c r="C71" i="6"/>
  <c r="C71" i="5"/>
  <c r="L13" i="65"/>
  <c r="K13" i="65"/>
  <c r="M13" i="65" s="1"/>
  <c r="L12" i="65"/>
  <c r="K12" i="65"/>
  <c r="M12" i="65" s="1"/>
  <c r="L11" i="65"/>
  <c r="K11" i="65"/>
  <c r="M11" i="65" s="1"/>
  <c r="L10" i="65"/>
  <c r="K10" i="65"/>
  <c r="M10" i="65" s="1"/>
  <c r="L9" i="65"/>
  <c r="K9" i="65"/>
  <c r="M9" i="65" s="1"/>
  <c r="D71" i="6" l="1"/>
  <c r="D71" i="5"/>
  <c r="L13" i="64"/>
  <c r="K13" i="64"/>
  <c r="M13" i="64" s="1"/>
  <c r="L12" i="64"/>
  <c r="K12" i="64"/>
  <c r="M12" i="64" s="1"/>
  <c r="L11" i="64"/>
  <c r="K11" i="64"/>
  <c r="M11" i="64" s="1"/>
  <c r="L10" i="64"/>
  <c r="K10" i="64"/>
  <c r="M10" i="64" s="1"/>
  <c r="L9" i="64"/>
  <c r="K9" i="64"/>
  <c r="M9" i="64" s="1"/>
  <c r="B70" i="5" l="1"/>
  <c r="B70" i="6"/>
  <c r="C70" i="6"/>
  <c r="C70" i="5"/>
  <c r="L13" i="63"/>
  <c r="K13" i="63"/>
  <c r="M13" i="63" s="1"/>
  <c r="L12" i="63"/>
  <c r="K12" i="63"/>
  <c r="M12" i="63" s="1"/>
  <c r="L11" i="63"/>
  <c r="K11" i="63"/>
  <c r="M11" i="63" s="1"/>
  <c r="L10" i="63"/>
  <c r="K10" i="63"/>
  <c r="M10" i="63" s="1"/>
  <c r="L9" i="63"/>
  <c r="K9" i="63"/>
  <c r="M9" i="63" s="1"/>
  <c r="D70" i="6" l="1"/>
  <c r="D70" i="5"/>
  <c r="L13" i="61"/>
  <c r="K13" i="61"/>
  <c r="M13" i="61" s="1"/>
  <c r="L12" i="61"/>
  <c r="K12" i="61"/>
  <c r="M12" i="61" s="1"/>
  <c r="L11" i="61"/>
  <c r="K11" i="61"/>
  <c r="M11" i="61" s="1"/>
  <c r="L10" i="61"/>
  <c r="K10" i="61"/>
  <c r="M10" i="61" s="1"/>
  <c r="L9" i="61"/>
  <c r="K9" i="61"/>
  <c r="M9" i="61" s="1"/>
  <c r="L13" i="60" l="1"/>
  <c r="K13" i="60"/>
  <c r="M13" i="60" s="1"/>
  <c r="L12" i="60"/>
  <c r="K12" i="60"/>
  <c r="M12" i="60" s="1"/>
  <c r="L11" i="60"/>
  <c r="K11" i="60"/>
  <c r="M11" i="60" s="1"/>
  <c r="L10" i="60"/>
  <c r="K10" i="60"/>
  <c r="M10" i="60" s="1"/>
  <c r="L9" i="60"/>
  <c r="K9" i="60"/>
  <c r="M9" i="60" s="1"/>
  <c r="L13" i="59" l="1"/>
  <c r="K13" i="59"/>
  <c r="M13" i="59" s="1"/>
  <c r="L12" i="59"/>
  <c r="K12" i="59"/>
  <c r="M12" i="59" s="1"/>
  <c r="L11" i="59"/>
  <c r="K11" i="59"/>
  <c r="M11" i="59" s="1"/>
  <c r="L10" i="59"/>
  <c r="K10" i="59"/>
  <c r="M10" i="59" s="1"/>
  <c r="L9" i="59"/>
  <c r="K9" i="59"/>
  <c r="M9" i="59" s="1"/>
  <c r="C69" i="6" l="1"/>
  <c r="C69" i="5"/>
  <c r="L13" i="58"/>
  <c r="K13" i="58"/>
  <c r="M13" i="58" s="1"/>
  <c r="L12" i="58"/>
  <c r="K12" i="58"/>
  <c r="M12" i="58" s="1"/>
  <c r="L11" i="58"/>
  <c r="K11" i="58"/>
  <c r="M11" i="58" s="1"/>
  <c r="L10" i="58"/>
  <c r="K10" i="58"/>
  <c r="M10" i="58" s="1"/>
  <c r="L9" i="58"/>
  <c r="K9" i="58"/>
  <c r="M9" i="58" s="1"/>
  <c r="B69" i="6" l="1"/>
  <c r="D69" i="6" s="1"/>
  <c r="B69" i="5"/>
  <c r="D69" i="5" s="1"/>
  <c r="L13" i="57"/>
  <c r="K13" i="57"/>
  <c r="M13" i="57" s="1"/>
  <c r="L12" i="57"/>
  <c r="K12" i="57"/>
  <c r="M12" i="57" s="1"/>
  <c r="L11" i="57"/>
  <c r="K11" i="57"/>
  <c r="M11" i="57" s="1"/>
  <c r="L10" i="57"/>
  <c r="K10" i="57"/>
  <c r="M10" i="57" s="1"/>
  <c r="L9" i="57"/>
  <c r="K9" i="57"/>
  <c r="M9" i="57" s="1"/>
  <c r="L13" i="56" l="1"/>
  <c r="K13" i="56"/>
  <c r="M13" i="56" s="1"/>
  <c r="L12" i="56"/>
  <c r="K12" i="56"/>
  <c r="M12" i="56" s="1"/>
  <c r="L11" i="56"/>
  <c r="K11" i="56"/>
  <c r="M11" i="56" s="1"/>
  <c r="L10" i="56"/>
  <c r="K10" i="56"/>
  <c r="M10" i="56" s="1"/>
  <c r="L9" i="56"/>
  <c r="K9" i="56"/>
  <c r="M9" i="56" s="1"/>
  <c r="L13" i="55" l="1"/>
  <c r="K13" i="55"/>
  <c r="M13" i="55" s="1"/>
  <c r="L12" i="55"/>
  <c r="K12" i="55"/>
  <c r="M12" i="55" s="1"/>
  <c r="L11" i="55"/>
  <c r="K11" i="55"/>
  <c r="M11" i="55" s="1"/>
  <c r="L10" i="55"/>
  <c r="K10" i="55"/>
  <c r="M10" i="55" s="1"/>
  <c r="L9" i="55"/>
  <c r="K9" i="55"/>
  <c r="M9" i="55" s="1"/>
  <c r="L13" i="54" l="1"/>
  <c r="K13" i="54"/>
  <c r="M13" i="54" s="1"/>
  <c r="L12" i="54"/>
  <c r="K12" i="54"/>
  <c r="M12" i="54" s="1"/>
  <c r="L11" i="54"/>
  <c r="K11" i="54"/>
  <c r="M11" i="54" s="1"/>
  <c r="L10" i="54"/>
  <c r="K10" i="54"/>
  <c r="M10" i="54" s="1"/>
  <c r="L9" i="54"/>
  <c r="K9" i="54"/>
  <c r="M9" i="54" s="1"/>
  <c r="B68" i="5" l="1"/>
  <c r="B68" i="6"/>
  <c r="C68" i="6"/>
  <c r="C68" i="5"/>
  <c r="L13" i="53"/>
  <c r="K13" i="53"/>
  <c r="M13" i="53" s="1"/>
  <c r="L12" i="53"/>
  <c r="K12" i="53"/>
  <c r="M12" i="53" s="1"/>
  <c r="L11" i="53"/>
  <c r="K11" i="53"/>
  <c r="M11" i="53" s="1"/>
  <c r="L10" i="53"/>
  <c r="K10" i="53"/>
  <c r="M10" i="53" s="1"/>
  <c r="L9" i="53"/>
  <c r="K9" i="53"/>
  <c r="M9" i="53" s="1"/>
  <c r="L13" i="52"/>
  <c r="K13" i="52"/>
  <c r="M13" i="52" s="1"/>
  <c r="L12" i="52"/>
  <c r="K12" i="52"/>
  <c r="M12" i="52" s="1"/>
  <c r="L11" i="52"/>
  <c r="K11" i="52"/>
  <c r="M11" i="52" s="1"/>
  <c r="L10" i="52"/>
  <c r="K10" i="52"/>
  <c r="M10" i="52" s="1"/>
  <c r="L9" i="52"/>
  <c r="K9" i="52"/>
  <c r="M9" i="52" s="1"/>
  <c r="D68" i="6" l="1"/>
  <c r="D68" i="5"/>
  <c r="L13" i="51"/>
  <c r="K13" i="51"/>
  <c r="M13" i="51" s="1"/>
  <c r="L12" i="51"/>
  <c r="K12" i="51"/>
  <c r="M12" i="51" s="1"/>
  <c r="L11" i="51"/>
  <c r="K11" i="51"/>
  <c r="M11" i="51" s="1"/>
  <c r="L10" i="51"/>
  <c r="K10" i="51"/>
  <c r="M10" i="51" s="1"/>
  <c r="L9" i="51"/>
  <c r="K9" i="51"/>
  <c r="M9" i="51" s="1"/>
  <c r="L13" i="50" l="1"/>
  <c r="K13" i="50"/>
  <c r="M13" i="50" s="1"/>
  <c r="L12" i="50"/>
  <c r="K12" i="50"/>
  <c r="M12" i="50" s="1"/>
  <c r="L11" i="50"/>
  <c r="K11" i="50"/>
  <c r="M11" i="50" s="1"/>
  <c r="L10" i="50"/>
  <c r="K10" i="50"/>
  <c r="M10" i="50" s="1"/>
  <c r="L9" i="50"/>
  <c r="K9" i="50"/>
  <c r="M9" i="50" s="1"/>
  <c r="B67" i="6" l="1"/>
  <c r="B67" i="5"/>
  <c r="L13" i="49"/>
  <c r="K13" i="49"/>
  <c r="M13" i="49" s="1"/>
  <c r="L12" i="49"/>
  <c r="K12" i="49"/>
  <c r="M12" i="49" s="1"/>
  <c r="L11" i="49"/>
  <c r="K11" i="49"/>
  <c r="M11" i="49" s="1"/>
  <c r="L10" i="49"/>
  <c r="K10" i="49"/>
  <c r="M10" i="49" s="1"/>
  <c r="L9" i="49"/>
  <c r="K9" i="49"/>
  <c r="M9" i="49" s="1"/>
  <c r="C67" i="6" l="1"/>
  <c r="D67" i="6" s="1"/>
  <c r="C67" i="5"/>
  <c r="D67" i="5" s="1"/>
  <c r="L13" i="48"/>
  <c r="K13" i="48"/>
  <c r="M13" i="48" s="1"/>
  <c r="L12" i="48"/>
  <c r="K12" i="48"/>
  <c r="M12" i="48" s="1"/>
  <c r="L11" i="48"/>
  <c r="K11" i="48"/>
  <c r="M11" i="48" s="1"/>
  <c r="L10" i="48"/>
  <c r="K10" i="48"/>
  <c r="M10" i="48" s="1"/>
  <c r="L9" i="48"/>
  <c r="K9" i="48"/>
  <c r="M9" i="48" s="1"/>
  <c r="L13" i="47" l="1"/>
  <c r="K13" i="47"/>
  <c r="M13" i="47" s="1"/>
  <c r="L12" i="47"/>
  <c r="K12" i="47"/>
  <c r="M12" i="47" s="1"/>
  <c r="L11" i="47"/>
  <c r="K11" i="47"/>
  <c r="M11" i="47" s="1"/>
  <c r="L10" i="47"/>
  <c r="K10" i="47"/>
  <c r="M10" i="47" s="1"/>
  <c r="L9" i="47"/>
  <c r="K9" i="47"/>
  <c r="M9" i="47" s="1"/>
  <c r="L13" i="46" l="1"/>
  <c r="K13" i="46"/>
  <c r="M13" i="46" s="1"/>
  <c r="L12" i="46"/>
  <c r="K12" i="46"/>
  <c r="M12" i="46" s="1"/>
  <c r="L11" i="46"/>
  <c r="K11" i="46"/>
  <c r="M11" i="46" s="1"/>
  <c r="L10" i="46"/>
  <c r="K10" i="46"/>
  <c r="M10" i="46" s="1"/>
  <c r="L9" i="46"/>
  <c r="K9" i="46"/>
  <c r="M9" i="46" s="1"/>
  <c r="L13" i="45" l="1"/>
  <c r="K13" i="45"/>
  <c r="M13" i="45" s="1"/>
  <c r="C66" i="5" s="1"/>
  <c r="L12" i="45"/>
  <c r="K12" i="45"/>
  <c r="M12" i="45" s="1"/>
  <c r="L11" i="45"/>
  <c r="K11" i="45"/>
  <c r="M11" i="45" s="1"/>
  <c r="L10" i="45"/>
  <c r="K10" i="45"/>
  <c r="M10" i="45" s="1"/>
  <c r="L9" i="45"/>
  <c r="K9" i="45"/>
  <c r="M9" i="45" s="1"/>
  <c r="B66" i="5" l="1"/>
  <c r="D66" i="5" s="1"/>
  <c r="B66" i="6"/>
  <c r="C66" i="6"/>
  <c r="L13" i="44"/>
  <c r="K13" i="44"/>
  <c r="M13" i="44" s="1"/>
  <c r="L12" i="44"/>
  <c r="K12" i="44"/>
  <c r="M12" i="44" s="1"/>
  <c r="L11" i="44"/>
  <c r="K11" i="44"/>
  <c r="M11" i="44" s="1"/>
  <c r="L10" i="44"/>
  <c r="K10" i="44"/>
  <c r="M10" i="44" s="1"/>
  <c r="L9" i="44"/>
  <c r="K9" i="44"/>
  <c r="M9" i="44" s="1"/>
  <c r="D66" i="6" l="1"/>
  <c r="L13" i="43"/>
  <c r="K13" i="43"/>
  <c r="M13" i="43" s="1"/>
  <c r="L12" i="43"/>
  <c r="K12" i="43"/>
  <c r="M12" i="43" s="1"/>
  <c r="L11" i="43"/>
  <c r="K11" i="43"/>
  <c r="M11" i="43" s="1"/>
  <c r="L10" i="43"/>
  <c r="K10" i="43"/>
  <c r="M10" i="43" s="1"/>
  <c r="L9" i="43"/>
  <c r="K9" i="43"/>
  <c r="M9" i="43" s="1"/>
  <c r="L13" i="42" l="1"/>
  <c r="K13" i="42"/>
  <c r="M13" i="42" s="1"/>
  <c r="L12" i="42"/>
  <c r="K12" i="42"/>
  <c r="M12" i="42" s="1"/>
  <c r="L11" i="42"/>
  <c r="K11" i="42"/>
  <c r="M11" i="42" s="1"/>
  <c r="L10" i="42"/>
  <c r="K10" i="42"/>
  <c r="M10" i="42" s="1"/>
  <c r="L9" i="42"/>
  <c r="K9" i="42"/>
  <c r="M9" i="42" s="1"/>
  <c r="L13" i="41"/>
  <c r="K13" i="41"/>
  <c r="M13" i="41" s="1"/>
  <c r="L12" i="41"/>
  <c r="K12" i="41"/>
  <c r="M12" i="41" s="1"/>
  <c r="L11" i="41"/>
  <c r="K11" i="41"/>
  <c r="M11" i="41" s="1"/>
  <c r="L10" i="41"/>
  <c r="K10" i="41"/>
  <c r="M10" i="41" s="1"/>
  <c r="L9" i="41"/>
  <c r="K9" i="41"/>
  <c r="M9" i="41" s="1"/>
  <c r="B65" i="6" l="1"/>
  <c r="B65" i="5"/>
  <c r="C65" i="5"/>
  <c r="C65" i="6"/>
  <c r="L13" i="40"/>
  <c r="K13" i="40"/>
  <c r="M13" i="40" s="1"/>
  <c r="L12" i="40"/>
  <c r="K12" i="40"/>
  <c r="M12" i="40" s="1"/>
  <c r="L11" i="40"/>
  <c r="K11" i="40"/>
  <c r="M11" i="40" s="1"/>
  <c r="L10" i="40"/>
  <c r="K10" i="40"/>
  <c r="M10" i="40" s="1"/>
  <c r="L9" i="40"/>
  <c r="K9" i="40"/>
  <c r="M9" i="40" s="1"/>
  <c r="D65" i="5" l="1"/>
  <c r="D65" i="6"/>
  <c r="L13" i="39"/>
  <c r="K13" i="39"/>
  <c r="M13" i="39" s="1"/>
  <c r="L12" i="39"/>
  <c r="K12" i="39"/>
  <c r="M12" i="39" s="1"/>
  <c r="L11" i="39"/>
  <c r="K11" i="39"/>
  <c r="M11" i="39" s="1"/>
  <c r="L10" i="39"/>
  <c r="K10" i="39"/>
  <c r="M10" i="39" s="1"/>
  <c r="L9" i="39"/>
  <c r="K9" i="39"/>
  <c r="M9" i="39" s="1"/>
  <c r="L13" i="38" l="1"/>
  <c r="K13" i="38"/>
  <c r="M13" i="38" s="1"/>
  <c r="L12" i="38"/>
  <c r="K12" i="38"/>
  <c r="M12" i="38" s="1"/>
  <c r="L11" i="38"/>
  <c r="K11" i="38"/>
  <c r="M11" i="38" s="1"/>
  <c r="L10" i="38"/>
  <c r="K10" i="38"/>
  <c r="M10" i="38" s="1"/>
  <c r="L9" i="38"/>
  <c r="K9" i="38"/>
  <c r="M9" i="38" s="1"/>
  <c r="L13" i="37" l="1"/>
  <c r="K13" i="37"/>
  <c r="M13" i="37" s="1"/>
  <c r="L12" i="37"/>
  <c r="K12" i="37"/>
  <c r="M12" i="37" s="1"/>
  <c r="L11" i="37"/>
  <c r="K11" i="37"/>
  <c r="M11" i="37" s="1"/>
  <c r="L10" i="37"/>
  <c r="K10" i="37"/>
  <c r="M10" i="37" s="1"/>
  <c r="L9" i="37"/>
  <c r="K9" i="37"/>
  <c r="M9" i="37" s="1"/>
  <c r="B64" i="6" l="1"/>
  <c r="B64" i="5"/>
  <c r="C64" i="6"/>
  <c r="C64" i="5"/>
  <c r="D64" i="5" s="1"/>
  <c r="L13" i="36"/>
  <c r="K13" i="36"/>
  <c r="M13" i="36" s="1"/>
  <c r="L12" i="36"/>
  <c r="K12" i="36"/>
  <c r="M12" i="36" s="1"/>
  <c r="L11" i="36"/>
  <c r="K11" i="36"/>
  <c r="M11" i="36" s="1"/>
  <c r="L10" i="36"/>
  <c r="K10" i="36"/>
  <c r="M10" i="36" s="1"/>
  <c r="L9" i="36"/>
  <c r="K9" i="36"/>
  <c r="M9" i="36" s="1"/>
  <c r="D64" i="6" l="1"/>
  <c r="L13" i="35"/>
  <c r="K13" i="35"/>
  <c r="M13" i="35" s="1"/>
  <c r="L12" i="35"/>
  <c r="K12" i="35"/>
  <c r="M12" i="35" s="1"/>
  <c r="L11" i="35"/>
  <c r="K11" i="35"/>
  <c r="M11" i="35" s="1"/>
  <c r="L10" i="35"/>
  <c r="K10" i="35"/>
  <c r="M10" i="35" s="1"/>
  <c r="L9" i="35"/>
  <c r="K9" i="35"/>
  <c r="M9" i="35" s="1"/>
  <c r="L13" i="34" l="1"/>
  <c r="K13" i="34"/>
  <c r="M13" i="34" s="1"/>
  <c r="L12" i="34"/>
  <c r="K12" i="34"/>
  <c r="M12" i="34" s="1"/>
  <c r="L11" i="34"/>
  <c r="K11" i="34"/>
  <c r="M11" i="34" s="1"/>
  <c r="L10" i="34"/>
  <c r="K10" i="34"/>
  <c r="M10" i="34" s="1"/>
  <c r="L9" i="34"/>
  <c r="K9" i="34"/>
  <c r="M9" i="34" s="1"/>
  <c r="L13" i="33" l="1"/>
  <c r="K13" i="33"/>
  <c r="M13" i="33" s="1"/>
  <c r="L12" i="33"/>
  <c r="K12" i="33"/>
  <c r="M12" i="33" s="1"/>
  <c r="L11" i="33"/>
  <c r="K11" i="33"/>
  <c r="M11" i="33" s="1"/>
  <c r="L10" i="33"/>
  <c r="K10" i="33"/>
  <c r="M10" i="33" s="1"/>
  <c r="L9" i="33"/>
  <c r="K9" i="33"/>
  <c r="M9" i="33" s="1"/>
  <c r="L13" i="32"/>
  <c r="K13" i="32"/>
  <c r="M13" i="32" s="1"/>
  <c r="L12" i="32"/>
  <c r="K12" i="32"/>
  <c r="M12" i="32" s="1"/>
  <c r="L11" i="32"/>
  <c r="K11" i="32"/>
  <c r="M11" i="32" s="1"/>
  <c r="L10" i="32"/>
  <c r="K10" i="32"/>
  <c r="M10" i="32" s="1"/>
  <c r="L9" i="32"/>
  <c r="K9" i="32"/>
  <c r="M9" i="32" s="1"/>
  <c r="B63" i="6" s="1"/>
  <c r="L13" i="31"/>
  <c r="K13" i="31"/>
  <c r="M13" i="31" s="1"/>
  <c r="L12" i="31"/>
  <c r="K12" i="31"/>
  <c r="M12" i="31" s="1"/>
  <c r="L11" i="31"/>
  <c r="K11" i="31"/>
  <c r="M11" i="31" s="1"/>
  <c r="L10" i="31"/>
  <c r="K10" i="31"/>
  <c r="M10" i="31" s="1"/>
  <c r="L9" i="31"/>
  <c r="K9" i="31"/>
  <c r="M9" i="31" s="1"/>
  <c r="B63" i="5" l="1"/>
  <c r="C63" i="5"/>
  <c r="C63" i="6"/>
  <c r="D63" i="6" s="1"/>
  <c r="L13" i="30"/>
  <c r="K13" i="30"/>
  <c r="M13" i="30" s="1"/>
  <c r="L12" i="30"/>
  <c r="K12" i="30"/>
  <c r="M12" i="30" s="1"/>
  <c r="L11" i="30"/>
  <c r="K11" i="30"/>
  <c r="M11" i="30" s="1"/>
  <c r="L10" i="30"/>
  <c r="K10" i="30"/>
  <c r="M10" i="30" s="1"/>
  <c r="L9" i="30"/>
  <c r="K9" i="30"/>
  <c r="M9" i="30" s="1"/>
  <c r="L13" i="29"/>
  <c r="K13" i="29"/>
  <c r="M13" i="29" s="1"/>
  <c r="L12" i="29"/>
  <c r="K12" i="29"/>
  <c r="M12" i="29" s="1"/>
  <c r="L11" i="29"/>
  <c r="K11" i="29"/>
  <c r="M11" i="29" s="1"/>
  <c r="L10" i="29"/>
  <c r="K10" i="29"/>
  <c r="M10" i="29" s="1"/>
  <c r="L9" i="29"/>
  <c r="K9" i="29"/>
  <c r="M9" i="29" s="1"/>
  <c r="D63" i="5" l="1"/>
  <c r="L13" i="28"/>
  <c r="K13" i="28"/>
  <c r="M13" i="28" s="1"/>
  <c r="L12" i="28"/>
  <c r="K12" i="28"/>
  <c r="M12" i="28" s="1"/>
  <c r="L11" i="28"/>
  <c r="K11" i="28"/>
  <c r="M11" i="28" s="1"/>
  <c r="L10" i="28"/>
  <c r="K10" i="28"/>
  <c r="M10" i="28" s="1"/>
  <c r="L9" i="28"/>
  <c r="K9" i="28"/>
  <c r="M9" i="28" s="1"/>
  <c r="L13" i="27"/>
  <c r="K13" i="27"/>
  <c r="M13" i="27" s="1"/>
  <c r="L12" i="27"/>
  <c r="K12" i="27"/>
  <c r="M12" i="27" s="1"/>
  <c r="L11" i="27"/>
  <c r="K11" i="27"/>
  <c r="M11" i="27" s="1"/>
  <c r="L10" i="27"/>
  <c r="K10" i="27"/>
  <c r="M10" i="27" s="1"/>
  <c r="L9" i="27"/>
  <c r="K9" i="27"/>
  <c r="M9" i="27" s="1"/>
  <c r="C62" i="6" l="1"/>
  <c r="C62" i="5"/>
  <c r="B62" i="6"/>
  <c r="B62" i="5"/>
  <c r="L13" i="26"/>
  <c r="K13" i="26"/>
  <c r="M13" i="26" s="1"/>
  <c r="L12" i="26"/>
  <c r="K12" i="26"/>
  <c r="M12" i="26" s="1"/>
  <c r="L11" i="26"/>
  <c r="K11" i="26"/>
  <c r="M11" i="26" s="1"/>
  <c r="L10" i="26"/>
  <c r="K10" i="26"/>
  <c r="M10" i="26" s="1"/>
  <c r="L9" i="26"/>
  <c r="K9" i="26"/>
  <c r="M9" i="26" s="1"/>
  <c r="D62" i="6" l="1"/>
  <c r="D62" i="5"/>
  <c r="L13" i="25"/>
  <c r="K13" i="25"/>
  <c r="M13" i="25" s="1"/>
  <c r="L12" i="25"/>
  <c r="K12" i="25"/>
  <c r="M12" i="25" s="1"/>
  <c r="L11" i="25"/>
  <c r="K11" i="25"/>
  <c r="M11" i="25" s="1"/>
  <c r="L10" i="25"/>
  <c r="K10" i="25"/>
  <c r="M10" i="25" s="1"/>
  <c r="L9" i="25"/>
  <c r="K9" i="25"/>
  <c r="M9" i="25" s="1"/>
  <c r="D56" i="5" l="1"/>
  <c r="D55" i="5"/>
  <c r="L13" i="24" l="1"/>
  <c r="K13" i="24"/>
  <c r="M13" i="24" s="1"/>
  <c r="L12" i="24"/>
  <c r="K12" i="24"/>
  <c r="M12" i="24" s="1"/>
  <c r="L11" i="24"/>
  <c r="K11" i="24"/>
  <c r="M11" i="24" s="1"/>
  <c r="L10" i="24"/>
  <c r="K10" i="24"/>
  <c r="M10" i="24" s="1"/>
  <c r="L9" i="24"/>
  <c r="K9" i="24"/>
  <c r="M9" i="24" s="1"/>
  <c r="B61" i="5" l="1"/>
  <c r="B61" i="6"/>
  <c r="C61" i="5"/>
  <c r="C61" i="6"/>
  <c r="L13" i="23"/>
  <c r="K13" i="23"/>
  <c r="M13" i="23" s="1"/>
  <c r="L12" i="23"/>
  <c r="K12" i="23"/>
  <c r="M12" i="23" s="1"/>
  <c r="L11" i="23"/>
  <c r="K11" i="23"/>
  <c r="M11" i="23" s="1"/>
  <c r="L10" i="23"/>
  <c r="K10" i="23"/>
  <c r="M10" i="23" s="1"/>
  <c r="L9" i="23"/>
  <c r="K9" i="23"/>
  <c r="M9" i="23" s="1"/>
  <c r="D61" i="6" l="1"/>
  <c r="D61" i="5"/>
  <c r="L13" i="22"/>
  <c r="K13" i="22"/>
  <c r="M13" i="22" s="1"/>
  <c r="L12" i="22"/>
  <c r="K12" i="22"/>
  <c r="M12" i="22" s="1"/>
  <c r="L11" i="22"/>
  <c r="K11" i="22"/>
  <c r="M11" i="22" s="1"/>
  <c r="L10" i="22"/>
  <c r="K10" i="22"/>
  <c r="M10" i="22" s="1"/>
  <c r="L9" i="22"/>
  <c r="K9" i="22"/>
  <c r="M9" i="22" s="1"/>
  <c r="L13" i="21" l="1"/>
  <c r="K13" i="21"/>
  <c r="M13" i="21" s="1"/>
  <c r="L12" i="21"/>
  <c r="K12" i="21"/>
  <c r="M12" i="21" s="1"/>
  <c r="L11" i="21"/>
  <c r="K11" i="21"/>
  <c r="M11" i="21" s="1"/>
  <c r="L10" i="21"/>
  <c r="K10" i="21"/>
  <c r="M10" i="21" s="1"/>
  <c r="L9" i="21"/>
  <c r="K9" i="21"/>
  <c r="M9" i="21" s="1"/>
  <c r="L13" i="20" l="1"/>
  <c r="K13" i="20"/>
  <c r="M13" i="20" s="1"/>
  <c r="L12" i="20"/>
  <c r="K12" i="20"/>
  <c r="M12" i="20" s="1"/>
  <c r="L11" i="20"/>
  <c r="K11" i="20"/>
  <c r="M11" i="20" s="1"/>
  <c r="L10" i="20"/>
  <c r="K10" i="20"/>
  <c r="M10" i="20" s="1"/>
  <c r="L9" i="20"/>
  <c r="K9" i="20"/>
  <c r="M9" i="20" s="1"/>
  <c r="L13" i="19" l="1"/>
  <c r="K13" i="19"/>
  <c r="M13" i="19" s="1"/>
  <c r="L12" i="19"/>
  <c r="K12" i="19"/>
  <c r="M12" i="19" s="1"/>
  <c r="L11" i="19"/>
  <c r="K11" i="19"/>
  <c r="M11" i="19" s="1"/>
  <c r="L10" i="19"/>
  <c r="K10" i="19"/>
  <c r="M10" i="19" s="1"/>
  <c r="L9" i="19"/>
  <c r="K9" i="19"/>
  <c r="M9" i="19" s="1"/>
  <c r="B60" i="6" l="1"/>
  <c r="B60" i="5"/>
  <c r="C60" i="6"/>
  <c r="C60" i="5"/>
  <c r="L13" i="18"/>
  <c r="K13" i="18"/>
  <c r="M13" i="18" s="1"/>
  <c r="L12" i="18"/>
  <c r="K12" i="18"/>
  <c r="M12" i="18" s="1"/>
  <c r="L11" i="18"/>
  <c r="K11" i="18"/>
  <c r="M11" i="18" s="1"/>
  <c r="L10" i="18"/>
  <c r="K10" i="18"/>
  <c r="M10" i="18" s="1"/>
  <c r="L9" i="18"/>
  <c r="K9" i="18"/>
  <c r="M9" i="18" s="1"/>
  <c r="D60" i="6" l="1"/>
  <c r="D60" i="5"/>
  <c r="L13" i="17"/>
  <c r="K13" i="17"/>
  <c r="M13" i="17" s="1"/>
  <c r="L12" i="17"/>
  <c r="K12" i="17"/>
  <c r="M12" i="17" s="1"/>
  <c r="L11" i="17"/>
  <c r="K11" i="17"/>
  <c r="M11" i="17" s="1"/>
  <c r="L10" i="17"/>
  <c r="K10" i="17"/>
  <c r="M10" i="17" s="1"/>
  <c r="L9" i="17"/>
  <c r="K9" i="17"/>
  <c r="M9" i="17" s="1"/>
  <c r="L13" i="16" l="1"/>
  <c r="K13" i="16"/>
  <c r="M13" i="16" s="1"/>
  <c r="L12" i="16"/>
  <c r="K12" i="16"/>
  <c r="M12" i="16" s="1"/>
  <c r="L11" i="16"/>
  <c r="K11" i="16"/>
  <c r="M11" i="16" s="1"/>
  <c r="L10" i="16"/>
  <c r="K10" i="16"/>
  <c r="M10" i="16" s="1"/>
  <c r="L9" i="16"/>
  <c r="K9" i="16"/>
  <c r="M9" i="16" s="1"/>
  <c r="L13" i="15" l="1"/>
  <c r="K13" i="15"/>
  <c r="M13" i="15" s="1"/>
  <c r="L12" i="15"/>
  <c r="K12" i="15"/>
  <c r="M12" i="15" s="1"/>
  <c r="L11" i="15"/>
  <c r="K11" i="15"/>
  <c r="M11" i="15" s="1"/>
  <c r="L10" i="15"/>
  <c r="K10" i="15"/>
  <c r="M10" i="15" s="1"/>
  <c r="L9" i="15"/>
  <c r="K9" i="15"/>
  <c r="M9" i="15" s="1"/>
  <c r="B59" i="6" l="1"/>
  <c r="B59" i="5"/>
  <c r="C59" i="6"/>
  <c r="C59" i="5"/>
  <c r="L13" i="14"/>
  <c r="K13" i="14"/>
  <c r="M13" i="14" s="1"/>
  <c r="L12" i="14"/>
  <c r="K12" i="14"/>
  <c r="M12" i="14" s="1"/>
  <c r="L11" i="14"/>
  <c r="K11" i="14"/>
  <c r="M11" i="14" s="1"/>
  <c r="L10" i="14"/>
  <c r="K10" i="14"/>
  <c r="M10" i="14" s="1"/>
  <c r="L9" i="14"/>
  <c r="K9" i="14"/>
  <c r="M9" i="14" s="1"/>
  <c r="D59" i="5" l="1"/>
  <c r="D59" i="6"/>
  <c r="L13" i="13"/>
  <c r="K13" i="13"/>
  <c r="M13" i="13" s="1"/>
  <c r="L12" i="13"/>
  <c r="K12" i="13"/>
  <c r="M12" i="13" s="1"/>
  <c r="L11" i="13"/>
  <c r="K11" i="13"/>
  <c r="M11" i="13" s="1"/>
  <c r="L10" i="13"/>
  <c r="K10" i="13"/>
  <c r="M10" i="13" s="1"/>
  <c r="L9" i="13"/>
  <c r="K9" i="13"/>
  <c r="M9" i="13" s="1"/>
  <c r="L13" i="12" l="1"/>
  <c r="K13" i="12"/>
  <c r="M13" i="12" s="1"/>
  <c r="L12" i="12"/>
  <c r="K12" i="12"/>
  <c r="M12" i="12" s="1"/>
  <c r="L11" i="12"/>
  <c r="K11" i="12"/>
  <c r="M11" i="12" s="1"/>
  <c r="L10" i="12"/>
  <c r="K10" i="12"/>
  <c r="M10" i="12" s="1"/>
  <c r="L9" i="12"/>
  <c r="K9" i="12"/>
  <c r="M9" i="12" s="1"/>
  <c r="L13" i="11" l="1"/>
  <c r="K13" i="11"/>
  <c r="M13" i="11" s="1"/>
  <c r="L12" i="11"/>
  <c r="K12" i="11"/>
  <c r="M12" i="11" s="1"/>
  <c r="L11" i="11"/>
  <c r="K11" i="11"/>
  <c r="M11" i="11" s="1"/>
  <c r="L10" i="11"/>
  <c r="K10" i="11"/>
  <c r="M10" i="11" s="1"/>
  <c r="L9" i="11"/>
  <c r="K9" i="11"/>
  <c r="M9" i="11" s="1"/>
  <c r="B58" i="6" l="1"/>
  <c r="B58" i="5"/>
  <c r="L13" i="10"/>
  <c r="K13" i="10"/>
  <c r="M13" i="10" s="1"/>
  <c r="L12" i="10"/>
  <c r="K12" i="10"/>
  <c r="M12" i="10" s="1"/>
  <c r="L11" i="10"/>
  <c r="K11" i="10"/>
  <c r="M11" i="10" s="1"/>
  <c r="L10" i="10"/>
  <c r="K10" i="10"/>
  <c r="M10" i="10" s="1"/>
  <c r="L9" i="10"/>
  <c r="K9" i="10"/>
  <c r="M9" i="10" s="1"/>
  <c r="L13" i="9"/>
  <c r="K13" i="9"/>
  <c r="M13" i="9" s="1"/>
  <c r="L12" i="9"/>
  <c r="K12" i="9"/>
  <c r="M12" i="9" s="1"/>
  <c r="L11" i="9"/>
  <c r="K11" i="9"/>
  <c r="M11" i="9" s="1"/>
  <c r="L10" i="9"/>
  <c r="K10" i="9"/>
  <c r="M10" i="9" s="1"/>
  <c r="L9" i="9"/>
  <c r="K9" i="9"/>
  <c r="M9" i="9" s="1"/>
  <c r="L13" i="8"/>
  <c r="K13" i="8"/>
  <c r="M13" i="8" s="1"/>
  <c r="L12" i="8"/>
  <c r="K12" i="8"/>
  <c r="M12" i="8" s="1"/>
  <c r="L11" i="8"/>
  <c r="K11" i="8"/>
  <c r="M11" i="8" s="1"/>
  <c r="L10" i="8"/>
  <c r="K10" i="8"/>
  <c r="M10" i="8" s="1"/>
  <c r="L9" i="8"/>
  <c r="K9" i="8"/>
  <c r="M9" i="8" s="1"/>
  <c r="L13" i="7"/>
  <c r="K13" i="7"/>
  <c r="M13" i="7" s="1"/>
  <c r="L12" i="7"/>
  <c r="K12" i="7"/>
  <c r="M12" i="7" s="1"/>
  <c r="L11" i="7"/>
  <c r="K11" i="7"/>
  <c r="M11" i="7" s="1"/>
  <c r="L10" i="7"/>
  <c r="K10" i="7"/>
  <c r="M10" i="7" s="1"/>
  <c r="L9" i="7"/>
  <c r="K9" i="7"/>
  <c r="M9" i="7" s="1"/>
  <c r="D33" i="6"/>
  <c r="D35" i="6"/>
  <c r="D37" i="6"/>
  <c r="D39" i="6"/>
  <c r="D41" i="6"/>
  <c r="D43" i="6"/>
  <c r="D45" i="6"/>
  <c r="D47" i="6"/>
  <c r="D49" i="6"/>
  <c r="D51" i="6"/>
  <c r="D53" i="6"/>
  <c r="D55" i="6"/>
  <c r="D33" i="5"/>
  <c r="D34" i="5"/>
  <c r="D38" i="5"/>
  <c r="D40" i="5"/>
  <c r="D41" i="5"/>
  <c r="D42" i="5"/>
  <c r="D46" i="5"/>
  <c r="D48" i="5"/>
  <c r="D49" i="5"/>
  <c r="D50" i="5"/>
  <c r="D54" i="5"/>
  <c r="D51" i="5"/>
  <c r="D47" i="5"/>
  <c r="D43" i="5"/>
  <c r="D39" i="5"/>
  <c r="D35" i="5"/>
  <c r="D53" i="5"/>
  <c r="D45" i="5"/>
  <c r="D37" i="5"/>
  <c r="D56" i="6"/>
  <c r="D54" i="6"/>
  <c r="D52" i="6"/>
  <c r="D50" i="6"/>
  <c r="D48" i="6"/>
  <c r="D46" i="6"/>
  <c r="D44" i="6"/>
  <c r="D42" i="6"/>
  <c r="D40" i="6"/>
  <c r="D38" i="6"/>
  <c r="D36" i="6"/>
  <c r="D34" i="6"/>
  <c r="D32" i="6"/>
  <c r="D31" i="6"/>
  <c r="D30" i="6"/>
  <c r="D29" i="6"/>
  <c r="D28" i="6"/>
  <c r="D27" i="6"/>
  <c r="D26" i="6"/>
  <c r="D25" i="6"/>
  <c r="D24" i="6"/>
  <c r="D23" i="6"/>
  <c r="D22" i="6"/>
  <c r="D21" i="6"/>
  <c r="D20" i="6"/>
  <c r="D19" i="6"/>
  <c r="D18" i="6"/>
  <c r="D17" i="6"/>
  <c r="D16" i="6"/>
  <c r="D15" i="6"/>
  <c r="D14" i="6"/>
  <c r="D13" i="6"/>
  <c r="D12" i="6"/>
  <c r="D11" i="6"/>
  <c r="D10" i="6"/>
  <c r="D9" i="6"/>
  <c r="D8" i="6"/>
  <c r="D7" i="6"/>
  <c r="D6" i="6"/>
  <c r="D5" i="6"/>
  <c r="D4" i="6"/>
  <c r="D3" i="6"/>
  <c r="D2" i="6"/>
  <c r="D52" i="5"/>
  <c r="D44" i="5"/>
  <c r="D36"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D2" i="5"/>
  <c r="L13" i="4"/>
  <c r="K13" i="4"/>
  <c r="M13" i="4" s="1"/>
  <c r="L12" i="4"/>
  <c r="K12" i="4"/>
  <c r="M12" i="4" s="1"/>
  <c r="L11" i="4"/>
  <c r="K11" i="4"/>
  <c r="M11" i="4" s="1"/>
  <c r="L10" i="4"/>
  <c r="K10" i="4"/>
  <c r="M10" i="4" s="1"/>
  <c r="L9" i="4"/>
  <c r="K9" i="4"/>
  <c r="M9" i="4" s="1"/>
  <c r="C57" i="5" l="1"/>
  <c r="C58" i="6"/>
  <c r="D58" i="6" s="1"/>
  <c r="C58" i="5"/>
  <c r="D58" i="5" s="1"/>
  <c r="B57" i="6"/>
  <c r="C57" i="6"/>
  <c r="B57" i="5"/>
  <c r="D57" i="5" s="1"/>
  <c r="E56" i="6"/>
  <c r="E44" i="6"/>
  <c r="E20" i="6"/>
  <c r="E32" i="6"/>
  <c r="D57" i="6" l="1"/>
</calcChain>
</file>

<file path=xl/sharedStrings.xml><?xml version="1.0" encoding="utf-8"?>
<sst xmlns="http://schemas.openxmlformats.org/spreadsheetml/2006/main" count="4338" uniqueCount="116">
  <si>
    <t>Week Of:</t>
  </si>
  <si>
    <t>Front Entrance</t>
  </si>
  <si>
    <t>Gallery Stairway</t>
  </si>
  <si>
    <t>Third Floor</t>
  </si>
  <si>
    <t>7:30am</t>
  </si>
  <si>
    <t>9pm/4pm</t>
  </si>
  <si>
    <t>10:00am</t>
  </si>
  <si>
    <t>2:00pm</t>
  </si>
  <si>
    <t>4:00pm</t>
  </si>
  <si>
    <t>Count Open</t>
  </si>
  <si>
    <t>Count Close</t>
  </si>
  <si>
    <t>Total amount divided by 2</t>
  </si>
  <si>
    <t>Raw Total</t>
  </si>
  <si>
    <t>Total amount divded by 2 adjusted with added 4% margin of error.</t>
  </si>
  <si>
    <t>Monday</t>
  </si>
  <si>
    <t>Total Monday</t>
  </si>
  <si>
    <t>Tuesday</t>
  </si>
  <si>
    <t>Total Tuesday</t>
  </si>
  <si>
    <t>Wednesday</t>
  </si>
  <si>
    <t>Total Wednesday</t>
  </si>
  <si>
    <t>Thursday</t>
  </si>
  <si>
    <t>Total Thursday</t>
  </si>
  <si>
    <t>Friday</t>
  </si>
  <si>
    <t>Total Friday</t>
  </si>
  <si>
    <t>Instructions:</t>
  </si>
  <si>
    <t>At the opening and close of each day please take the number on the counter for each door at the times specified at the top of each column. Give to Steve after form is full.</t>
  </si>
  <si>
    <t>Richard H. Rush Weekly Door Count Form</t>
  </si>
  <si>
    <t>Month</t>
  </si>
  <si>
    <t>Monday - Thursday</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</si>
  <si>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</si>
  <si>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</si>
  <si>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</si>
  <si>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</si>
  <si>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</si>
  <si>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</si>
  <si>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</si>
  <si>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</si>
  <si>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</si>
  <si>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</si>
  <si>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</si>
  <si>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</si>
  <si>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</si>
  <si>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</si>
  <si>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</si>
  <si>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</si>
  <si>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</si>
  <si>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</si>
  <si>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</si>
  <si>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</si>
  <si>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</si>
  <si>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</si>
  <si>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</si>
  <si>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</si>
  <si>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</si>
  <si>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</si>
  <si>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</si>
  <si>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</si>
  <si>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</si>
  <si>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</si>
  <si>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</si>
  <si>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</si>
  <si>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</si>
  <si>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</si>
  <si>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</si>
  <si>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</si>
  <si>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</si>
  <si>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</si>
  <si>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</si>
  <si>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</si>
  <si>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</si>
  <si>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</si>
  <si>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</si>
  <si>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</si>
  <si>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</si>
  <si>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</si>
  <si>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</si>
  <si>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</si>
  <si>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</si>
  <si>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</si>
  <si>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</si>
  <si>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</si>
  <si>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</si>
  <si>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</si>
  <si>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</si>
  <si>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</si>
  <si>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</si>
  <si>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</si>
  <si>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</si>
  <si>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</si>
  <si>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</si>
  <si>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8:30am</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</si>
  <si>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</si>
  <si>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</si>
  <si>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</si>
  <si>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</si>
  <si>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</si>
  <si>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</si>
  <si>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</si>
  <si>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</si>
  <si>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</si>
  <si>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</si>
  <si>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</si>
  <si>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</si>
  <si>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</si>
  <si>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</si>
  <si>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</si>
  <si>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</si>
  <si>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</si>
  <si>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</si>
  <si>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</si>
  <si>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</si>
  <si>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</si>
  <si>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</si>
  <si>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Monday-Friday</t>
  </si>
  <si>
    <t>November 2016</t>
  </si>
  <si>
    <t>December 2016</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</si>
</sst>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name val="Arial"/>
      <family val="2"/>
    </font>
    <font>
      <b/>
      <sz val="16"/>
      <name val="Times New Roman"/>
      <family val="1"/>
    </font>
    <font>
      <b/>
      <sz val="10"/>
      <name val="Arial"/>
      <family val="2"/>
    </font>
    <font>
      <sz val="10"/>
      <name val="Arial"/>
      <family val="2"/>
    </font>
    <font>
      <sz val="12"/>
      <color theme="1"/>
      <name val="Arial"/>
      <family val="2"/>
    </font>
    <font>
      <sz val="12"/>
      <name val="Arial"/>
      <family val="2"/>
    </font>
    <font>
      <sz val="10"/>
      <color theme="1"/>
      <name val="Arial"/>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8">
    <xf numFmtId="0" fontId="0" fillId="0" borderId="0" xfId="0"/>
    <xf numFmtId="0" fontId="1" fillId="0" borderId="0" xfId="1"/>
    <xf numFmtId="0" fontId="3" fillId="0" borderId="0" xfId="1" applyFont="1"/>
    <xf numFmtId="14" fontId="1" fillId="0" borderId="1" xfId="1" applyNumberFormat="1" applyBorder="1"/>
    <xf numFmtId="0" fontId="1" fillId="0" borderId="0" xfId="1" applyBorder="1"/>
    <xf numFmtId="20" fontId="3" fillId="0" borderId="0" xfId="1" applyNumberFormat="1" applyFont="1" applyBorder="1"/>
    <xf numFmtId="0" fontId="3" fillId="0" borderId="0" xfId="1" applyFont="1" applyBorder="1"/>
    <xf numFmtId="0" fontId="4" fillId="0" borderId="0" xfId="1" applyFont="1"/>
    <xf numFmtId="0" fontId="1" fillId="0" borderId="2" xfId="1" applyFill="1" applyBorder="1"/>
    <xf numFmtId="0" fontId="1" fillId="0" borderId="0" xfId="1" applyFill="1"/>
    <xf numFmtId="0" fontId="5" fillId="0" borderId="2" xfId="1" applyFont="1" applyBorder="1" applyAlignment="1">
      <alignment vertical="top" wrapText="1"/>
    </xf>
    <xf numFmtId="0" fontId="5" fillId="0" borderId="2" xfId="1" applyFont="1" applyFill="1" applyBorder="1" applyAlignment="1">
      <alignment vertical="top" wrapText="1"/>
    </xf>
    <xf numFmtId="49" fontId="5" fillId="0" borderId="2" xfId="1" applyNumberFormat="1" applyFont="1" applyBorder="1" applyAlignment="1">
      <alignment vertical="top" wrapText="1"/>
    </xf>
    <xf numFmtId="1" fontId="5" fillId="0" borderId="2" xfId="1" applyNumberFormat="1" applyFont="1" applyBorder="1" applyAlignment="1">
      <alignment vertical="top" wrapText="1"/>
    </xf>
    <xf numFmtId="1" fontId="1" fillId="0" borderId="2" xfId="1" applyNumberFormat="1" applyBorder="1"/>
    <xf numFmtId="1" fontId="6" fillId="0" borderId="2" xfId="1" applyNumberFormat="1" applyFont="1" applyBorder="1"/>
    <xf numFmtId="1" fontId="6" fillId="0" borderId="2" xfId="1" quotePrefix="1" applyNumberFormat="1" applyFont="1" applyBorder="1"/>
    <xf numFmtId="1" fontId="1" fillId="0" borderId="0" xfId="1" applyNumberFormat="1"/>
    <xf numFmtId="49" fontId="5" fillId="0" borderId="2" xfId="0" applyNumberFormat="1" applyFont="1" applyBorder="1" applyAlignment="1">
      <alignment vertical="top" wrapText="1"/>
    </xf>
    <xf numFmtId="1" fontId="5" fillId="0" borderId="2" xfId="0" applyNumberFormat="1" applyFont="1" applyBorder="1" applyAlignment="1">
      <alignment vertical="top" wrapText="1"/>
    </xf>
    <xf numFmtId="1" fontId="6" fillId="0" borderId="2" xfId="0" applyNumberFormat="1" applyFont="1" applyBorder="1"/>
    <xf numFmtId="1" fontId="6" fillId="0" borderId="2" xfId="0" quotePrefix="1" applyNumberFormat="1" applyFont="1" applyBorder="1"/>
    <xf numFmtId="0" fontId="0" fillId="0" borderId="0" xfId="0" applyFill="1"/>
    <xf numFmtId="0" fontId="0" fillId="2" borderId="2" xfId="0" applyFill="1" applyBorder="1"/>
    <xf numFmtId="0" fontId="7" fillId="0" borderId="2" xfId="0" applyFont="1" applyFill="1" applyBorder="1"/>
    <xf numFmtId="0" fontId="7" fillId="0" borderId="0" xfId="0" applyFont="1" applyFill="1"/>
    <xf numFmtId="0" fontId="1" fillId="2" borderId="2" xfId="1" applyFill="1" applyBorder="1"/>
    <xf numFmtId="0" fontId="1" fillId="2" borderId="2" xfId="1" applyFont="1" applyFill="1" applyBorder="1"/>
    <xf numFmtId="0" fontId="1" fillId="0" borderId="2" xfId="1" applyFont="1" applyFill="1" applyBorder="1"/>
    <xf numFmtId="0" fontId="1" fillId="3" borderId="2" xfId="1" applyFont="1" applyFill="1" applyBorder="1"/>
    <xf numFmtId="0" fontId="1" fillId="0" borderId="2" xfId="1" applyFill="1" applyBorder="1" applyAlignment="1">
      <alignment horizontal="right"/>
    </xf>
    <xf numFmtId="0" fontId="1" fillId="2" borderId="2" xfId="1" applyFill="1" applyBorder="1" applyAlignment="1">
      <alignment horizontal="right"/>
    </xf>
    <xf numFmtId="0" fontId="1" fillId="0" borderId="2" xfId="1" applyFont="1" applyFill="1" applyBorder="1" applyAlignment="1">
      <alignment horizontal="right"/>
    </xf>
    <xf numFmtId="0" fontId="1" fillId="2" borderId="2" xfId="1" applyFont="1" applyFill="1" applyBorder="1" applyAlignment="1">
      <alignment horizontal="right"/>
    </xf>
    <xf numFmtId="0" fontId="2" fillId="0" borderId="0" xfId="1" applyFont="1" applyAlignment="1">
      <alignment horizontal="center"/>
    </xf>
    <xf numFmtId="0" fontId="3" fillId="0" borderId="0" xfId="1" applyFont="1" applyBorder="1" applyAlignment="1">
      <alignment horizontal="center"/>
    </xf>
    <xf numFmtId="0" fontId="3" fillId="0" borderId="0" xfId="1" applyFont="1" applyAlignment="1">
      <alignment horizontal="center"/>
    </xf>
    <xf numFmtId="0" fontId="1" fillId="0" borderId="0" xfId="1" applyAlignment="1">
      <alignmen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sharedStrings" Target="sharedString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06/30/2014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'06-30-2014'!$J$9:$J$13</c:f>
              <c:strCache>
                <c:ptCount val="5"/>
                <c:pt idx="0">
                  <c:v>Total Monday</c:v>
                </c:pt>
                <c:pt idx="1">
                  <c:v>Total Tuesday</c:v>
                </c:pt>
                <c:pt idx="2">
                  <c:v>Total Wednesday</c:v>
                </c:pt>
                <c:pt idx="3">
                  <c:v>Total Thursday</c:v>
                </c:pt>
                <c:pt idx="4">
                  <c:v>Total Friday</c:v>
                </c:pt>
              </c:strCache>
            </c:strRef>
          </c:cat>
          <c:val>
            <c:numRef>
              <c:f>'06-30-2014'!$K$9:$K$13</c:f>
              <c:numCache>
                <c:formatCode>General</c:formatCode>
                <c:ptCount val="5"/>
                <c:pt idx="0">
                  <c:v>436.5</c:v>
                </c:pt>
                <c:pt idx="1">
                  <c:v>483</c:v>
                </c:pt>
                <c:pt idx="2">
                  <c:v>407.5</c:v>
                </c:pt>
                <c:pt idx="3">
                  <c:v>430.5</c:v>
                </c:pt>
                <c:pt idx="4">
                  <c:v>0</c:v>
                </c:pt>
              </c:numCache>
            </c:numRef>
          </c:val>
          <c:smooth val="0"/>
        </c:ser>
        <c:dLbls>
          <c:showLegendKey val="0"/>
          <c:showVal val="0"/>
          <c:showCatName val="0"/>
          <c:showSerName val="0"/>
          <c:showPercent val="0"/>
          <c:showBubbleSize val="0"/>
        </c:dLbls>
        <c:marker val="1"/>
        <c:smooth val="0"/>
        <c:axId val="174029888"/>
        <c:axId val="292872128"/>
      </c:lineChart>
      <c:catAx>
        <c:axId val="17402988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2872128"/>
        <c:crosses val="autoZero"/>
        <c:auto val="1"/>
        <c:lblAlgn val="ctr"/>
        <c:lblOffset val="100"/>
        <c:tickLblSkip val="1"/>
        <c:tickMarkSkip val="1"/>
        <c:noMultiLvlLbl val="0"/>
      </c:catAx>
      <c:valAx>
        <c:axId val="29287212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7402988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09/01/2014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'09-01-2014'!$J$9:$J$13</c:f>
              <c:strCache>
                <c:ptCount val="5"/>
                <c:pt idx="0">
                  <c:v>Total Monday</c:v>
                </c:pt>
                <c:pt idx="1">
                  <c:v>Total Tuesday</c:v>
                </c:pt>
                <c:pt idx="2">
                  <c:v>Total Wednesday</c:v>
                </c:pt>
                <c:pt idx="3">
                  <c:v>Total Thursday</c:v>
                </c:pt>
                <c:pt idx="4">
                  <c:v>Total Friday</c:v>
                </c:pt>
              </c:strCache>
            </c:strRef>
          </c:cat>
          <c:val>
            <c:numRef>
              <c:f>'09-01-2014'!$K$9:$K$13</c:f>
              <c:numCache>
                <c:formatCode>General</c:formatCode>
                <c:ptCount val="5"/>
                <c:pt idx="0">
                  <c:v>0</c:v>
                </c:pt>
                <c:pt idx="1">
                  <c:v>1821.5</c:v>
                </c:pt>
                <c:pt idx="2">
                  <c:v>1404.5</c:v>
                </c:pt>
                <c:pt idx="3">
                  <c:v>1744</c:v>
                </c:pt>
                <c:pt idx="4">
                  <c:v>625.5</c:v>
                </c:pt>
              </c:numCache>
            </c:numRef>
          </c:val>
          <c:smooth val="0"/>
        </c:ser>
        <c:dLbls>
          <c:showLegendKey val="0"/>
          <c:showVal val="0"/>
          <c:showCatName val="0"/>
          <c:showSerName val="0"/>
          <c:showPercent val="0"/>
          <c:showBubbleSize val="0"/>
        </c:dLbls>
        <c:marker val="1"/>
        <c:smooth val="0"/>
        <c:axId val="293524288"/>
        <c:axId val="293524848"/>
      </c:lineChart>
      <c:catAx>
        <c:axId val="29352428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3524848"/>
        <c:crosses val="autoZero"/>
        <c:auto val="1"/>
        <c:lblAlgn val="ctr"/>
        <c:lblOffset val="100"/>
        <c:tickLblSkip val="1"/>
        <c:tickMarkSkip val="1"/>
        <c:noMultiLvlLbl val="0"/>
      </c:catAx>
      <c:valAx>
        <c:axId val="29352484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352428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06/06/2016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'06-06-2016'!$J$9:$J$13</c:f>
              <c:strCache>
                <c:ptCount val="5"/>
                <c:pt idx="0">
                  <c:v>Total Monday</c:v>
                </c:pt>
                <c:pt idx="1">
                  <c:v>Total Tuesday</c:v>
                </c:pt>
                <c:pt idx="2">
                  <c:v>Total Wednesday</c:v>
                </c:pt>
                <c:pt idx="3">
                  <c:v>Total Thursday</c:v>
                </c:pt>
                <c:pt idx="4">
                  <c:v>Total Friday</c:v>
                </c:pt>
              </c:strCache>
            </c:strRef>
          </c:cat>
          <c:val>
            <c:numRef>
              <c:f>'06-06-2016'!$K$9:$K$13</c:f>
              <c:numCache>
                <c:formatCode>General</c:formatCode>
                <c:ptCount val="5"/>
                <c:pt idx="0">
                  <c:v>447</c:v>
                </c:pt>
                <c:pt idx="1">
                  <c:v>474</c:v>
                </c:pt>
                <c:pt idx="2">
                  <c:v>505</c:v>
                </c:pt>
                <c:pt idx="3">
                  <c:v>416.5</c:v>
                </c:pt>
                <c:pt idx="4">
                  <c:v>161</c:v>
                </c:pt>
              </c:numCache>
            </c:numRef>
          </c:val>
          <c:smooth val="0"/>
        </c:ser>
        <c:dLbls>
          <c:showLegendKey val="0"/>
          <c:showVal val="0"/>
          <c:showCatName val="0"/>
          <c:showSerName val="0"/>
          <c:showPercent val="0"/>
          <c:showBubbleSize val="0"/>
        </c:dLbls>
        <c:marker val="1"/>
        <c:smooth val="0"/>
        <c:axId val="305443424"/>
        <c:axId val="305443984"/>
      </c:lineChart>
      <c:catAx>
        <c:axId val="30544342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5443984"/>
        <c:crosses val="autoZero"/>
        <c:auto val="1"/>
        <c:lblAlgn val="ctr"/>
        <c:lblOffset val="100"/>
        <c:tickLblSkip val="1"/>
        <c:tickMarkSkip val="1"/>
        <c:noMultiLvlLbl val="0"/>
      </c:catAx>
      <c:valAx>
        <c:axId val="30544398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544342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06/13/2016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'06-13-2016'!$J$9:$J$13</c:f>
              <c:strCache>
                <c:ptCount val="5"/>
                <c:pt idx="0">
                  <c:v>Total Monday</c:v>
                </c:pt>
                <c:pt idx="1">
                  <c:v>Total Tuesday</c:v>
                </c:pt>
                <c:pt idx="2">
                  <c:v>Total Wednesday</c:v>
                </c:pt>
                <c:pt idx="3">
                  <c:v>Total Thursday</c:v>
                </c:pt>
                <c:pt idx="4">
                  <c:v>Total Friday</c:v>
                </c:pt>
              </c:strCache>
            </c:strRef>
          </c:cat>
          <c:val>
            <c:numRef>
              <c:f>'06-13-2016'!$K$9:$K$13</c:f>
              <c:numCache>
                <c:formatCode>General</c:formatCode>
                <c:ptCount val="5"/>
                <c:pt idx="0">
                  <c:v>504.5</c:v>
                </c:pt>
                <c:pt idx="1">
                  <c:v>417.5</c:v>
                </c:pt>
                <c:pt idx="2">
                  <c:v>469</c:v>
                </c:pt>
                <c:pt idx="3">
                  <c:v>428.5</c:v>
                </c:pt>
                <c:pt idx="4">
                  <c:v>148.5</c:v>
                </c:pt>
              </c:numCache>
            </c:numRef>
          </c:val>
          <c:smooth val="0"/>
        </c:ser>
        <c:dLbls>
          <c:showLegendKey val="0"/>
          <c:showVal val="0"/>
          <c:showCatName val="0"/>
          <c:showSerName val="0"/>
          <c:showPercent val="0"/>
          <c:showBubbleSize val="0"/>
        </c:dLbls>
        <c:marker val="1"/>
        <c:smooth val="0"/>
        <c:axId val="305446224"/>
        <c:axId val="305446784"/>
      </c:lineChart>
      <c:catAx>
        <c:axId val="30544622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5446784"/>
        <c:crosses val="autoZero"/>
        <c:auto val="1"/>
        <c:lblAlgn val="ctr"/>
        <c:lblOffset val="100"/>
        <c:tickLblSkip val="1"/>
        <c:tickMarkSkip val="1"/>
        <c:noMultiLvlLbl val="0"/>
      </c:catAx>
      <c:valAx>
        <c:axId val="30544678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544622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06/20/2016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'06-20-2016'!$J$9:$J$13</c:f>
              <c:strCache>
                <c:ptCount val="5"/>
                <c:pt idx="0">
                  <c:v>Total Monday</c:v>
                </c:pt>
                <c:pt idx="1">
                  <c:v>Total Tuesday</c:v>
                </c:pt>
                <c:pt idx="2">
                  <c:v>Total Wednesday</c:v>
                </c:pt>
                <c:pt idx="3">
                  <c:v>Total Thursday</c:v>
                </c:pt>
                <c:pt idx="4">
                  <c:v>Total Friday</c:v>
                </c:pt>
              </c:strCache>
            </c:strRef>
          </c:cat>
          <c:val>
            <c:numRef>
              <c:f>'06-20-2016'!$K$9:$K$13</c:f>
              <c:numCache>
                <c:formatCode>General</c:formatCode>
                <c:ptCount val="5"/>
                <c:pt idx="0">
                  <c:v>522</c:v>
                </c:pt>
                <c:pt idx="1">
                  <c:v>372</c:v>
                </c:pt>
                <c:pt idx="2">
                  <c:v>194.5</c:v>
                </c:pt>
                <c:pt idx="3">
                  <c:v>210.5</c:v>
                </c:pt>
                <c:pt idx="4">
                  <c:v>137.5</c:v>
                </c:pt>
              </c:numCache>
            </c:numRef>
          </c:val>
          <c:smooth val="0"/>
        </c:ser>
        <c:dLbls>
          <c:showLegendKey val="0"/>
          <c:showVal val="0"/>
          <c:showCatName val="0"/>
          <c:showSerName val="0"/>
          <c:showPercent val="0"/>
          <c:showBubbleSize val="0"/>
        </c:dLbls>
        <c:marker val="1"/>
        <c:smooth val="0"/>
        <c:axId val="305449024"/>
        <c:axId val="305449584"/>
      </c:lineChart>
      <c:catAx>
        <c:axId val="30544902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5449584"/>
        <c:crosses val="autoZero"/>
        <c:auto val="1"/>
        <c:lblAlgn val="ctr"/>
        <c:lblOffset val="100"/>
        <c:tickLblSkip val="1"/>
        <c:tickMarkSkip val="1"/>
        <c:noMultiLvlLbl val="0"/>
      </c:catAx>
      <c:valAx>
        <c:axId val="30544958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544902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06/27/2016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'06-27-2016'!$J$9:$J$13</c:f>
              <c:strCache>
                <c:ptCount val="5"/>
                <c:pt idx="0">
                  <c:v>Total Monday</c:v>
                </c:pt>
                <c:pt idx="1">
                  <c:v>Total Tuesday</c:v>
                </c:pt>
                <c:pt idx="2">
                  <c:v>Total Wednesday</c:v>
                </c:pt>
                <c:pt idx="3">
                  <c:v>Total Thursday</c:v>
                </c:pt>
                <c:pt idx="4">
                  <c:v>Total Friday</c:v>
                </c:pt>
              </c:strCache>
            </c:strRef>
          </c:cat>
          <c:val>
            <c:numRef>
              <c:f>'06-27-2016'!$K$9:$K$13</c:f>
              <c:numCache>
                <c:formatCode>General</c:formatCode>
                <c:ptCount val="5"/>
                <c:pt idx="0">
                  <c:v>385.5</c:v>
                </c:pt>
                <c:pt idx="1">
                  <c:v>468.5</c:v>
                </c:pt>
                <c:pt idx="2">
                  <c:v>525.5</c:v>
                </c:pt>
                <c:pt idx="3">
                  <c:v>483</c:v>
                </c:pt>
                <c:pt idx="4">
                  <c:v>169</c:v>
                </c:pt>
              </c:numCache>
            </c:numRef>
          </c:val>
          <c:smooth val="0"/>
        </c:ser>
        <c:dLbls>
          <c:showLegendKey val="0"/>
          <c:showVal val="0"/>
          <c:showCatName val="0"/>
          <c:showSerName val="0"/>
          <c:showPercent val="0"/>
          <c:showBubbleSize val="0"/>
        </c:dLbls>
        <c:marker val="1"/>
        <c:smooth val="0"/>
        <c:axId val="305451824"/>
        <c:axId val="305452384"/>
      </c:lineChart>
      <c:catAx>
        <c:axId val="30545182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5452384"/>
        <c:crosses val="autoZero"/>
        <c:auto val="1"/>
        <c:lblAlgn val="ctr"/>
        <c:lblOffset val="100"/>
        <c:tickLblSkip val="1"/>
        <c:tickMarkSkip val="1"/>
        <c:noMultiLvlLbl val="0"/>
      </c:catAx>
      <c:valAx>
        <c:axId val="30545238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545182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07/04/2016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'07-04-2016'!$J$9:$J$13</c:f>
              <c:strCache>
                <c:ptCount val="5"/>
                <c:pt idx="0">
                  <c:v>Total Monday</c:v>
                </c:pt>
                <c:pt idx="1">
                  <c:v>Total Tuesday</c:v>
                </c:pt>
                <c:pt idx="2">
                  <c:v>Total Wednesday</c:v>
                </c:pt>
                <c:pt idx="3">
                  <c:v>Total Thursday</c:v>
                </c:pt>
                <c:pt idx="4">
                  <c:v>Total Friday</c:v>
                </c:pt>
              </c:strCache>
            </c:strRef>
          </c:cat>
          <c:val>
            <c:numRef>
              <c:f>'07-04-2016'!$K$9:$K$13</c:f>
              <c:numCache>
                <c:formatCode>General</c:formatCode>
                <c:ptCount val="5"/>
                <c:pt idx="0">
                  <c:v>0</c:v>
                </c:pt>
                <c:pt idx="1">
                  <c:v>499</c:v>
                </c:pt>
                <c:pt idx="2">
                  <c:v>493.5</c:v>
                </c:pt>
                <c:pt idx="3">
                  <c:v>462</c:v>
                </c:pt>
                <c:pt idx="4">
                  <c:v>244</c:v>
                </c:pt>
              </c:numCache>
            </c:numRef>
          </c:val>
          <c:smooth val="0"/>
        </c:ser>
        <c:dLbls>
          <c:showLegendKey val="0"/>
          <c:showVal val="0"/>
          <c:showCatName val="0"/>
          <c:showSerName val="0"/>
          <c:showPercent val="0"/>
          <c:showBubbleSize val="0"/>
        </c:dLbls>
        <c:marker val="1"/>
        <c:smooth val="0"/>
        <c:axId val="305454624"/>
        <c:axId val="305455184"/>
      </c:lineChart>
      <c:catAx>
        <c:axId val="30545462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5455184"/>
        <c:crosses val="autoZero"/>
        <c:auto val="1"/>
        <c:lblAlgn val="ctr"/>
        <c:lblOffset val="100"/>
        <c:tickLblSkip val="1"/>
        <c:tickMarkSkip val="1"/>
        <c:noMultiLvlLbl val="0"/>
      </c:catAx>
      <c:valAx>
        <c:axId val="30545518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545462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07/11/2016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'07-11-2016'!$J$9:$J$13</c:f>
              <c:strCache>
                <c:ptCount val="5"/>
                <c:pt idx="0">
                  <c:v>Total Monday</c:v>
                </c:pt>
                <c:pt idx="1">
                  <c:v>Total Tuesday</c:v>
                </c:pt>
                <c:pt idx="2">
                  <c:v>Total Wednesday</c:v>
                </c:pt>
                <c:pt idx="3">
                  <c:v>Total Thursday</c:v>
                </c:pt>
                <c:pt idx="4">
                  <c:v>Total Friday</c:v>
                </c:pt>
              </c:strCache>
            </c:strRef>
          </c:cat>
          <c:val>
            <c:numRef>
              <c:f>'07-11-2016'!$K$9:$K$13</c:f>
              <c:numCache>
                <c:formatCode>General</c:formatCode>
                <c:ptCount val="5"/>
                <c:pt idx="0">
                  <c:v>480.5</c:v>
                </c:pt>
                <c:pt idx="1">
                  <c:v>515.5</c:v>
                </c:pt>
                <c:pt idx="2">
                  <c:v>428.5</c:v>
                </c:pt>
                <c:pt idx="3">
                  <c:v>509.5</c:v>
                </c:pt>
                <c:pt idx="4">
                  <c:v>174.5</c:v>
                </c:pt>
              </c:numCache>
            </c:numRef>
          </c:val>
          <c:smooth val="0"/>
        </c:ser>
        <c:dLbls>
          <c:showLegendKey val="0"/>
          <c:showVal val="0"/>
          <c:showCatName val="0"/>
          <c:showSerName val="0"/>
          <c:showPercent val="0"/>
          <c:showBubbleSize val="0"/>
        </c:dLbls>
        <c:marker val="1"/>
        <c:smooth val="0"/>
        <c:axId val="305457424"/>
        <c:axId val="305457984"/>
      </c:lineChart>
      <c:catAx>
        <c:axId val="30545742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5457984"/>
        <c:crosses val="autoZero"/>
        <c:auto val="1"/>
        <c:lblAlgn val="ctr"/>
        <c:lblOffset val="100"/>
        <c:tickLblSkip val="1"/>
        <c:tickMarkSkip val="1"/>
        <c:noMultiLvlLbl val="0"/>
      </c:catAx>
      <c:valAx>
        <c:axId val="30545798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545742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07/18/2016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'07-18-2016'!$J$9:$J$13</c:f>
              <c:strCache>
                <c:ptCount val="5"/>
                <c:pt idx="0">
                  <c:v>Total Monday</c:v>
                </c:pt>
                <c:pt idx="1">
                  <c:v>Total Tuesday</c:v>
                </c:pt>
                <c:pt idx="2">
                  <c:v>Total Wednesday</c:v>
                </c:pt>
                <c:pt idx="3">
                  <c:v>Total Thursday</c:v>
                </c:pt>
                <c:pt idx="4">
                  <c:v>Total Friday</c:v>
                </c:pt>
              </c:strCache>
            </c:strRef>
          </c:cat>
          <c:val>
            <c:numRef>
              <c:f>'07-18-2016'!$K$9:$K$13</c:f>
              <c:numCache>
                <c:formatCode>General</c:formatCode>
                <c:ptCount val="5"/>
                <c:pt idx="0">
                  <c:v>486</c:v>
                </c:pt>
                <c:pt idx="1">
                  <c:v>476.5</c:v>
                </c:pt>
                <c:pt idx="2">
                  <c:v>567.5</c:v>
                </c:pt>
                <c:pt idx="3">
                  <c:v>475</c:v>
                </c:pt>
                <c:pt idx="4">
                  <c:v>151</c:v>
                </c:pt>
              </c:numCache>
            </c:numRef>
          </c:val>
          <c:smooth val="0"/>
        </c:ser>
        <c:dLbls>
          <c:showLegendKey val="0"/>
          <c:showVal val="0"/>
          <c:showCatName val="0"/>
          <c:showSerName val="0"/>
          <c:showPercent val="0"/>
          <c:showBubbleSize val="0"/>
        </c:dLbls>
        <c:marker val="1"/>
        <c:smooth val="0"/>
        <c:axId val="305460224"/>
        <c:axId val="305460784"/>
      </c:lineChart>
      <c:catAx>
        <c:axId val="30546022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5460784"/>
        <c:crosses val="autoZero"/>
        <c:auto val="1"/>
        <c:lblAlgn val="ctr"/>
        <c:lblOffset val="100"/>
        <c:tickLblSkip val="1"/>
        <c:tickMarkSkip val="1"/>
        <c:noMultiLvlLbl val="0"/>
      </c:catAx>
      <c:valAx>
        <c:axId val="30546078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546022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07/25/2016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'07-25-2016'!$J$9:$J$13</c:f>
              <c:strCache>
                <c:ptCount val="5"/>
                <c:pt idx="0">
                  <c:v>Total Monday</c:v>
                </c:pt>
                <c:pt idx="1">
                  <c:v>Total Tuesday</c:v>
                </c:pt>
                <c:pt idx="2">
                  <c:v>Total Wednesday</c:v>
                </c:pt>
                <c:pt idx="3">
                  <c:v>Total Thursday</c:v>
                </c:pt>
                <c:pt idx="4">
                  <c:v>Total Friday</c:v>
                </c:pt>
              </c:strCache>
            </c:strRef>
          </c:cat>
          <c:val>
            <c:numRef>
              <c:f>'07-25-2016'!$K$9:$K$13</c:f>
              <c:numCache>
                <c:formatCode>General</c:formatCode>
                <c:ptCount val="5"/>
                <c:pt idx="0">
                  <c:v>511</c:v>
                </c:pt>
                <c:pt idx="1">
                  <c:v>565</c:v>
                </c:pt>
                <c:pt idx="2">
                  <c:v>539.5</c:v>
                </c:pt>
                <c:pt idx="3">
                  <c:v>500</c:v>
                </c:pt>
                <c:pt idx="4">
                  <c:v>222</c:v>
                </c:pt>
              </c:numCache>
            </c:numRef>
          </c:val>
          <c:smooth val="0"/>
        </c:ser>
        <c:dLbls>
          <c:showLegendKey val="0"/>
          <c:showVal val="0"/>
          <c:showCatName val="0"/>
          <c:showSerName val="0"/>
          <c:showPercent val="0"/>
          <c:showBubbleSize val="0"/>
        </c:dLbls>
        <c:marker val="1"/>
        <c:smooth val="0"/>
        <c:axId val="308236976"/>
        <c:axId val="308237536"/>
      </c:lineChart>
      <c:catAx>
        <c:axId val="30823697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8237536"/>
        <c:crosses val="autoZero"/>
        <c:auto val="1"/>
        <c:lblAlgn val="ctr"/>
        <c:lblOffset val="100"/>
        <c:tickLblSkip val="1"/>
        <c:tickMarkSkip val="1"/>
        <c:noMultiLvlLbl val="0"/>
      </c:catAx>
      <c:valAx>
        <c:axId val="30823753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823697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08/01/2016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'08-01-2016'!$J$9:$J$13</c:f>
              <c:strCache>
                <c:ptCount val="5"/>
                <c:pt idx="0">
                  <c:v>Total Monday</c:v>
                </c:pt>
                <c:pt idx="1">
                  <c:v>Total Tuesday</c:v>
                </c:pt>
                <c:pt idx="2">
                  <c:v>Total Wednesday</c:v>
                </c:pt>
                <c:pt idx="3">
                  <c:v>Total Thursday</c:v>
                </c:pt>
                <c:pt idx="4">
                  <c:v>Total Friday</c:v>
                </c:pt>
              </c:strCache>
            </c:strRef>
          </c:cat>
          <c:val>
            <c:numRef>
              <c:f>'08-01-2016'!$K$9:$K$13</c:f>
              <c:numCache>
                <c:formatCode>General</c:formatCode>
                <c:ptCount val="5"/>
                <c:pt idx="0">
                  <c:v>621</c:v>
                </c:pt>
                <c:pt idx="1">
                  <c:v>599</c:v>
                </c:pt>
                <c:pt idx="2">
                  <c:v>542.5</c:v>
                </c:pt>
                <c:pt idx="3">
                  <c:v>477</c:v>
                </c:pt>
                <c:pt idx="4">
                  <c:v>119.5</c:v>
                </c:pt>
              </c:numCache>
            </c:numRef>
          </c:val>
          <c:smooth val="0"/>
        </c:ser>
        <c:dLbls>
          <c:showLegendKey val="0"/>
          <c:showVal val="0"/>
          <c:showCatName val="0"/>
          <c:showSerName val="0"/>
          <c:showPercent val="0"/>
          <c:showBubbleSize val="0"/>
        </c:dLbls>
        <c:marker val="1"/>
        <c:smooth val="0"/>
        <c:axId val="308239776"/>
        <c:axId val="308240336"/>
      </c:lineChart>
      <c:catAx>
        <c:axId val="30823977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8240336"/>
        <c:crosses val="autoZero"/>
        <c:auto val="1"/>
        <c:lblAlgn val="ctr"/>
        <c:lblOffset val="100"/>
        <c:tickLblSkip val="1"/>
        <c:tickMarkSkip val="1"/>
        <c:noMultiLvlLbl val="0"/>
      </c:catAx>
      <c:valAx>
        <c:axId val="30824033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823977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08/08/2016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'08-08-2016'!$J$9:$J$13</c:f>
              <c:strCache>
                <c:ptCount val="5"/>
                <c:pt idx="0">
                  <c:v>Total Monday</c:v>
                </c:pt>
                <c:pt idx="1">
                  <c:v>Total Tuesday</c:v>
                </c:pt>
                <c:pt idx="2">
                  <c:v>Total Wednesday</c:v>
                </c:pt>
                <c:pt idx="3">
                  <c:v>Total Thursday</c:v>
                </c:pt>
                <c:pt idx="4">
                  <c:v>Total Friday</c:v>
                </c:pt>
              </c:strCache>
            </c:strRef>
          </c:cat>
          <c:val>
            <c:numRef>
              <c:f>'08-08-2016'!$K$9:$K$13</c:f>
              <c:numCache>
                <c:formatCode>General</c:formatCode>
                <c:ptCount val="5"/>
                <c:pt idx="0">
                  <c:v>134</c:v>
                </c:pt>
                <c:pt idx="1">
                  <c:v>154</c:v>
                </c:pt>
                <c:pt idx="2">
                  <c:v>142</c:v>
                </c:pt>
                <c:pt idx="3">
                  <c:v>156.5</c:v>
                </c:pt>
                <c:pt idx="4">
                  <c:v>135.5</c:v>
                </c:pt>
              </c:numCache>
            </c:numRef>
          </c:val>
          <c:smooth val="0"/>
        </c:ser>
        <c:dLbls>
          <c:showLegendKey val="0"/>
          <c:showVal val="0"/>
          <c:showCatName val="0"/>
          <c:showSerName val="0"/>
          <c:showPercent val="0"/>
          <c:showBubbleSize val="0"/>
        </c:dLbls>
        <c:marker val="1"/>
        <c:smooth val="0"/>
        <c:axId val="308242576"/>
        <c:axId val="308243136"/>
      </c:lineChart>
      <c:catAx>
        <c:axId val="30824257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8243136"/>
        <c:crosses val="autoZero"/>
        <c:auto val="1"/>
        <c:lblAlgn val="ctr"/>
        <c:lblOffset val="100"/>
        <c:tickLblSkip val="1"/>
        <c:tickMarkSkip val="1"/>
        <c:noMultiLvlLbl val="0"/>
      </c:catAx>
      <c:valAx>
        <c:axId val="30824313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824257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09/08/2014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'09-08-2014'!$J$9:$J$13</c:f>
              <c:strCache>
                <c:ptCount val="5"/>
                <c:pt idx="0">
                  <c:v>Total Monday</c:v>
                </c:pt>
                <c:pt idx="1">
                  <c:v>Total Tuesday</c:v>
                </c:pt>
                <c:pt idx="2">
                  <c:v>Total Wednesday</c:v>
                </c:pt>
                <c:pt idx="3">
                  <c:v>Total Thursday</c:v>
                </c:pt>
                <c:pt idx="4">
                  <c:v>Total Friday</c:v>
                </c:pt>
              </c:strCache>
            </c:strRef>
          </c:cat>
          <c:val>
            <c:numRef>
              <c:f>'09-08-2014'!$K$9:$K$13</c:f>
              <c:numCache>
                <c:formatCode>General</c:formatCode>
                <c:ptCount val="5"/>
                <c:pt idx="0">
                  <c:v>1475.5</c:v>
                </c:pt>
                <c:pt idx="1">
                  <c:v>1673.5</c:v>
                </c:pt>
                <c:pt idx="2">
                  <c:v>1594.5</c:v>
                </c:pt>
                <c:pt idx="3">
                  <c:v>1754.5</c:v>
                </c:pt>
                <c:pt idx="4">
                  <c:v>505</c:v>
                </c:pt>
              </c:numCache>
            </c:numRef>
          </c:val>
          <c:smooth val="0"/>
        </c:ser>
        <c:dLbls>
          <c:showLegendKey val="0"/>
          <c:showVal val="0"/>
          <c:showCatName val="0"/>
          <c:showSerName val="0"/>
          <c:showPercent val="0"/>
          <c:showBubbleSize val="0"/>
        </c:dLbls>
        <c:marker val="1"/>
        <c:smooth val="0"/>
        <c:axId val="293527088"/>
        <c:axId val="293527648"/>
      </c:lineChart>
      <c:catAx>
        <c:axId val="29352708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3527648"/>
        <c:crosses val="autoZero"/>
        <c:auto val="1"/>
        <c:lblAlgn val="ctr"/>
        <c:lblOffset val="100"/>
        <c:tickLblSkip val="1"/>
        <c:tickMarkSkip val="1"/>
        <c:noMultiLvlLbl val="0"/>
      </c:catAx>
      <c:valAx>
        <c:axId val="29352764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352708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08/15/2016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'08-15-2016'!$J$9:$J$13</c:f>
              <c:strCache>
                <c:ptCount val="5"/>
                <c:pt idx="0">
                  <c:v>Total Monday</c:v>
                </c:pt>
                <c:pt idx="1">
                  <c:v>Total Tuesday</c:v>
                </c:pt>
                <c:pt idx="2">
                  <c:v>Total Wednesday</c:v>
                </c:pt>
                <c:pt idx="3">
                  <c:v>Total Thursday</c:v>
                </c:pt>
                <c:pt idx="4">
                  <c:v>Total Friday</c:v>
                </c:pt>
              </c:strCache>
            </c:strRef>
          </c:cat>
          <c:val>
            <c:numRef>
              <c:f>'08-15-2016'!$K$9:$K$13</c:f>
              <c:numCache>
                <c:formatCode>General</c:formatCode>
                <c:ptCount val="5"/>
                <c:pt idx="0">
                  <c:v>157.5</c:v>
                </c:pt>
                <c:pt idx="1">
                  <c:v>181.5</c:v>
                </c:pt>
                <c:pt idx="2">
                  <c:v>146.5</c:v>
                </c:pt>
                <c:pt idx="3">
                  <c:v>121.5</c:v>
                </c:pt>
                <c:pt idx="4">
                  <c:v>146.5</c:v>
                </c:pt>
              </c:numCache>
            </c:numRef>
          </c:val>
          <c:smooth val="0"/>
        </c:ser>
        <c:dLbls>
          <c:showLegendKey val="0"/>
          <c:showVal val="0"/>
          <c:showCatName val="0"/>
          <c:showSerName val="0"/>
          <c:showPercent val="0"/>
          <c:showBubbleSize val="0"/>
        </c:dLbls>
        <c:marker val="1"/>
        <c:smooth val="0"/>
        <c:axId val="308245376"/>
        <c:axId val="308245936"/>
      </c:lineChart>
      <c:catAx>
        <c:axId val="30824537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8245936"/>
        <c:crosses val="autoZero"/>
        <c:auto val="1"/>
        <c:lblAlgn val="ctr"/>
        <c:lblOffset val="100"/>
        <c:tickLblSkip val="1"/>
        <c:tickMarkSkip val="1"/>
        <c:noMultiLvlLbl val="0"/>
      </c:catAx>
      <c:valAx>
        <c:axId val="30824593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824537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08/22/2016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'08-22-2016'!$J$9:$J$13</c:f>
              <c:strCache>
                <c:ptCount val="5"/>
                <c:pt idx="0">
                  <c:v>Total Monday</c:v>
                </c:pt>
                <c:pt idx="1">
                  <c:v>Total Tuesday</c:v>
                </c:pt>
                <c:pt idx="2">
                  <c:v>Total Wednesday</c:v>
                </c:pt>
                <c:pt idx="3">
                  <c:v>Total Thursday</c:v>
                </c:pt>
                <c:pt idx="4">
                  <c:v>Total Friday</c:v>
                </c:pt>
              </c:strCache>
            </c:strRef>
          </c:cat>
          <c:val>
            <c:numRef>
              <c:f>'08-22-2016'!$K$9:$K$13</c:f>
              <c:numCache>
                <c:formatCode>General</c:formatCode>
                <c:ptCount val="5"/>
                <c:pt idx="0">
                  <c:v>288</c:v>
                </c:pt>
                <c:pt idx="1">
                  <c:v>201</c:v>
                </c:pt>
                <c:pt idx="2">
                  <c:v>220</c:v>
                </c:pt>
                <c:pt idx="3">
                  <c:v>1336</c:v>
                </c:pt>
                <c:pt idx="4">
                  <c:v>233.5</c:v>
                </c:pt>
              </c:numCache>
            </c:numRef>
          </c:val>
          <c:smooth val="0"/>
        </c:ser>
        <c:dLbls>
          <c:showLegendKey val="0"/>
          <c:showVal val="0"/>
          <c:showCatName val="0"/>
          <c:showSerName val="0"/>
          <c:showPercent val="0"/>
          <c:showBubbleSize val="0"/>
        </c:dLbls>
        <c:marker val="1"/>
        <c:smooth val="0"/>
        <c:axId val="308248176"/>
        <c:axId val="308248736"/>
      </c:lineChart>
      <c:catAx>
        <c:axId val="30824817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8248736"/>
        <c:crosses val="autoZero"/>
        <c:auto val="1"/>
        <c:lblAlgn val="ctr"/>
        <c:lblOffset val="100"/>
        <c:tickLblSkip val="1"/>
        <c:tickMarkSkip val="1"/>
        <c:noMultiLvlLbl val="0"/>
      </c:catAx>
      <c:valAx>
        <c:axId val="30824873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824817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08/29/2016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'08-29-2016'!$J$9:$J$13</c:f>
              <c:strCache>
                <c:ptCount val="5"/>
                <c:pt idx="0">
                  <c:v>Total Monday</c:v>
                </c:pt>
                <c:pt idx="1">
                  <c:v>Total Tuesday</c:v>
                </c:pt>
                <c:pt idx="2">
                  <c:v>Total Wednesday</c:v>
                </c:pt>
                <c:pt idx="3">
                  <c:v>Total Thursday</c:v>
                </c:pt>
                <c:pt idx="4">
                  <c:v>Total Friday</c:v>
                </c:pt>
              </c:strCache>
            </c:strRef>
          </c:cat>
          <c:val>
            <c:numRef>
              <c:f>'08-29-2016'!$K$9:$K$13</c:f>
              <c:numCache>
                <c:formatCode>General</c:formatCode>
                <c:ptCount val="5"/>
                <c:pt idx="0">
                  <c:v>1466.5</c:v>
                </c:pt>
                <c:pt idx="1">
                  <c:v>1813.5</c:v>
                </c:pt>
                <c:pt idx="2">
                  <c:v>1658</c:v>
                </c:pt>
                <c:pt idx="3">
                  <c:v>1741.5</c:v>
                </c:pt>
                <c:pt idx="4">
                  <c:v>363</c:v>
                </c:pt>
              </c:numCache>
            </c:numRef>
          </c:val>
          <c:smooth val="0"/>
        </c:ser>
        <c:dLbls>
          <c:showLegendKey val="0"/>
          <c:showVal val="0"/>
          <c:showCatName val="0"/>
          <c:showSerName val="0"/>
          <c:showPercent val="0"/>
          <c:showBubbleSize val="0"/>
        </c:dLbls>
        <c:marker val="1"/>
        <c:smooth val="0"/>
        <c:axId val="308250976"/>
        <c:axId val="308251536"/>
      </c:lineChart>
      <c:catAx>
        <c:axId val="30825097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8251536"/>
        <c:crosses val="autoZero"/>
        <c:auto val="1"/>
        <c:lblAlgn val="ctr"/>
        <c:lblOffset val="100"/>
        <c:tickLblSkip val="1"/>
        <c:tickMarkSkip val="1"/>
        <c:noMultiLvlLbl val="0"/>
      </c:catAx>
      <c:valAx>
        <c:axId val="30825153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825097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09/06/2016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'09-05-2016'!$J$9:$J$13</c:f>
              <c:strCache>
                <c:ptCount val="5"/>
                <c:pt idx="0">
                  <c:v>Total Monday</c:v>
                </c:pt>
                <c:pt idx="1">
                  <c:v>Total Tuesday</c:v>
                </c:pt>
                <c:pt idx="2">
                  <c:v>Total Wednesday</c:v>
                </c:pt>
                <c:pt idx="3">
                  <c:v>Total Thursday</c:v>
                </c:pt>
                <c:pt idx="4">
                  <c:v>Total Friday</c:v>
                </c:pt>
              </c:strCache>
            </c:strRef>
          </c:cat>
          <c:val>
            <c:numRef>
              <c:f>'09-05-2016'!$K$9:$K$13</c:f>
              <c:numCache>
                <c:formatCode>General</c:formatCode>
                <c:ptCount val="5"/>
                <c:pt idx="0">
                  <c:v>0</c:v>
                </c:pt>
                <c:pt idx="1">
                  <c:v>2152</c:v>
                </c:pt>
                <c:pt idx="2">
                  <c:v>1652.5</c:v>
                </c:pt>
                <c:pt idx="3">
                  <c:v>1901.5</c:v>
                </c:pt>
                <c:pt idx="4">
                  <c:v>336.5</c:v>
                </c:pt>
              </c:numCache>
            </c:numRef>
          </c:val>
          <c:smooth val="0"/>
        </c:ser>
        <c:dLbls>
          <c:showLegendKey val="0"/>
          <c:showVal val="0"/>
          <c:showCatName val="0"/>
          <c:showSerName val="0"/>
          <c:showPercent val="0"/>
          <c:showBubbleSize val="0"/>
        </c:dLbls>
        <c:marker val="1"/>
        <c:smooth val="0"/>
        <c:axId val="315076896"/>
        <c:axId val="315077456"/>
      </c:lineChart>
      <c:catAx>
        <c:axId val="31507689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077456"/>
        <c:crosses val="autoZero"/>
        <c:auto val="1"/>
        <c:lblAlgn val="ctr"/>
        <c:lblOffset val="100"/>
        <c:tickLblSkip val="1"/>
        <c:tickMarkSkip val="1"/>
        <c:noMultiLvlLbl val="0"/>
      </c:catAx>
      <c:valAx>
        <c:axId val="31507745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07689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09/12/2016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'09-12-2016'!$J$9:$J$13</c:f>
              <c:strCache>
                <c:ptCount val="5"/>
                <c:pt idx="0">
                  <c:v>Total Monday</c:v>
                </c:pt>
                <c:pt idx="1">
                  <c:v>Total Tuesday</c:v>
                </c:pt>
                <c:pt idx="2">
                  <c:v>Total Wednesday</c:v>
                </c:pt>
                <c:pt idx="3">
                  <c:v>Total Thursday</c:v>
                </c:pt>
                <c:pt idx="4">
                  <c:v>Total Friday</c:v>
                </c:pt>
              </c:strCache>
            </c:strRef>
          </c:cat>
          <c:val>
            <c:numRef>
              <c:f>'09-12-2016'!$K$9:$K$13</c:f>
              <c:numCache>
                <c:formatCode>General</c:formatCode>
                <c:ptCount val="5"/>
                <c:pt idx="0">
                  <c:v>1739</c:v>
                </c:pt>
                <c:pt idx="1">
                  <c:v>1888</c:v>
                </c:pt>
                <c:pt idx="2">
                  <c:v>1774.5</c:v>
                </c:pt>
                <c:pt idx="3">
                  <c:v>1897.5</c:v>
                </c:pt>
                <c:pt idx="4">
                  <c:v>393</c:v>
                </c:pt>
              </c:numCache>
            </c:numRef>
          </c:val>
          <c:smooth val="0"/>
        </c:ser>
        <c:dLbls>
          <c:showLegendKey val="0"/>
          <c:showVal val="0"/>
          <c:showCatName val="0"/>
          <c:showSerName val="0"/>
          <c:showPercent val="0"/>
          <c:showBubbleSize val="0"/>
        </c:dLbls>
        <c:marker val="1"/>
        <c:smooth val="0"/>
        <c:axId val="315079696"/>
        <c:axId val="315080256"/>
      </c:lineChart>
      <c:catAx>
        <c:axId val="31507969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080256"/>
        <c:crosses val="autoZero"/>
        <c:auto val="1"/>
        <c:lblAlgn val="ctr"/>
        <c:lblOffset val="100"/>
        <c:tickLblSkip val="1"/>
        <c:tickMarkSkip val="1"/>
        <c:noMultiLvlLbl val="0"/>
      </c:catAx>
      <c:valAx>
        <c:axId val="31508025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07969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09/19/2016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'09-19-2016'!$J$9:$J$13</c:f>
              <c:strCache>
                <c:ptCount val="5"/>
                <c:pt idx="0">
                  <c:v>Total Monday</c:v>
                </c:pt>
                <c:pt idx="1">
                  <c:v>Total Tuesday</c:v>
                </c:pt>
                <c:pt idx="2">
                  <c:v>Total Wednesday</c:v>
                </c:pt>
                <c:pt idx="3">
                  <c:v>Total Thursday</c:v>
                </c:pt>
                <c:pt idx="4">
                  <c:v>Total Friday</c:v>
                </c:pt>
              </c:strCache>
            </c:strRef>
          </c:cat>
          <c:val>
            <c:numRef>
              <c:f>'09-19-2016'!$K$9:$K$13</c:f>
              <c:numCache>
                <c:formatCode>General</c:formatCode>
                <c:ptCount val="5"/>
                <c:pt idx="0">
                  <c:v>1836.5</c:v>
                </c:pt>
                <c:pt idx="1">
                  <c:v>2031</c:v>
                </c:pt>
                <c:pt idx="2">
                  <c:v>1622</c:v>
                </c:pt>
                <c:pt idx="3">
                  <c:v>1809.5</c:v>
                </c:pt>
                <c:pt idx="4">
                  <c:v>403.5</c:v>
                </c:pt>
              </c:numCache>
            </c:numRef>
          </c:val>
          <c:smooth val="0"/>
        </c:ser>
        <c:dLbls>
          <c:showLegendKey val="0"/>
          <c:showVal val="0"/>
          <c:showCatName val="0"/>
          <c:showSerName val="0"/>
          <c:showPercent val="0"/>
          <c:showBubbleSize val="0"/>
        </c:dLbls>
        <c:marker val="1"/>
        <c:smooth val="0"/>
        <c:axId val="315082496"/>
        <c:axId val="315083056"/>
      </c:lineChart>
      <c:catAx>
        <c:axId val="31508249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083056"/>
        <c:crosses val="autoZero"/>
        <c:auto val="1"/>
        <c:lblAlgn val="ctr"/>
        <c:lblOffset val="100"/>
        <c:tickLblSkip val="1"/>
        <c:tickMarkSkip val="1"/>
        <c:noMultiLvlLbl val="0"/>
      </c:catAx>
      <c:valAx>
        <c:axId val="31508305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08249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09/26/2016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'09-26-2016'!$J$9:$J$13</c:f>
              <c:strCache>
                <c:ptCount val="5"/>
                <c:pt idx="0">
                  <c:v>Total Monday</c:v>
                </c:pt>
                <c:pt idx="1">
                  <c:v>Total Tuesday</c:v>
                </c:pt>
                <c:pt idx="2">
                  <c:v>Total Wednesday</c:v>
                </c:pt>
                <c:pt idx="3">
                  <c:v>Total Thursday</c:v>
                </c:pt>
                <c:pt idx="4">
                  <c:v>Total Friday</c:v>
                </c:pt>
              </c:strCache>
            </c:strRef>
          </c:cat>
          <c:val>
            <c:numRef>
              <c:f>'09-26-2016'!$K$9:$K$13</c:f>
              <c:numCache>
                <c:formatCode>General</c:formatCode>
                <c:ptCount val="5"/>
                <c:pt idx="0">
                  <c:v>1658.5</c:v>
                </c:pt>
                <c:pt idx="1">
                  <c:v>1793.5</c:v>
                </c:pt>
                <c:pt idx="2">
                  <c:v>1747</c:v>
                </c:pt>
                <c:pt idx="3">
                  <c:v>1674</c:v>
                </c:pt>
                <c:pt idx="4">
                  <c:v>372</c:v>
                </c:pt>
              </c:numCache>
            </c:numRef>
          </c:val>
          <c:smooth val="0"/>
        </c:ser>
        <c:dLbls>
          <c:showLegendKey val="0"/>
          <c:showVal val="0"/>
          <c:showCatName val="0"/>
          <c:showSerName val="0"/>
          <c:showPercent val="0"/>
          <c:showBubbleSize val="0"/>
        </c:dLbls>
        <c:marker val="1"/>
        <c:smooth val="0"/>
        <c:axId val="315085296"/>
        <c:axId val="315085856"/>
      </c:lineChart>
      <c:catAx>
        <c:axId val="31508529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085856"/>
        <c:crosses val="autoZero"/>
        <c:auto val="1"/>
        <c:lblAlgn val="ctr"/>
        <c:lblOffset val="100"/>
        <c:tickLblSkip val="1"/>
        <c:tickMarkSkip val="1"/>
        <c:noMultiLvlLbl val="0"/>
      </c:catAx>
      <c:valAx>
        <c:axId val="31508585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08529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10/03/2016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'10-03-2016'!$J$9:$J$13</c:f>
              <c:strCache>
                <c:ptCount val="5"/>
                <c:pt idx="0">
                  <c:v>Total Monday</c:v>
                </c:pt>
                <c:pt idx="1">
                  <c:v>Total Tuesday</c:v>
                </c:pt>
                <c:pt idx="2">
                  <c:v>Total Wednesday</c:v>
                </c:pt>
                <c:pt idx="3">
                  <c:v>Total Thursday</c:v>
                </c:pt>
                <c:pt idx="4">
                  <c:v>Total Friday</c:v>
                </c:pt>
              </c:strCache>
            </c:strRef>
          </c:cat>
          <c:val>
            <c:numRef>
              <c:f>'10-03-2016'!$K$9:$K$13</c:f>
              <c:numCache>
                <c:formatCode>General</c:formatCode>
                <c:ptCount val="5"/>
                <c:pt idx="0">
                  <c:v>1453</c:v>
                </c:pt>
                <c:pt idx="1">
                  <c:v>1779.5</c:v>
                </c:pt>
                <c:pt idx="2">
                  <c:v>1628.5</c:v>
                </c:pt>
                <c:pt idx="3">
                  <c:v>1509</c:v>
                </c:pt>
                <c:pt idx="4">
                  <c:v>343.5</c:v>
                </c:pt>
              </c:numCache>
            </c:numRef>
          </c:val>
          <c:smooth val="0"/>
        </c:ser>
        <c:dLbls>
          <c:showLegendKey val="0"/>
          <c:showVal val="0"/>
          <c:showCatName val="0"/>
          <c:showSerName val="0"/>
          <c:showPercent val="0"/>
          <c:showBubbleSize val="0"/>
        </c:dLbls>
        <c:marker val="1"/>
        <c:smooth val="0"/>
        <c:axId val="315088096"/>
        <c:axId val="315088656"/>
      </c:lineChart>
      <c:catAx>
        <c:axId val="31508809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088656"/>
        <c:crosses val="autoZero"/>
        <c:auto val="1"/>
        <c:lblAlgn val="ctr"/>
        <c:lblOffset val="100"/>
        <c:tickLblSkip val="1"/>
        <c:tickMarkSkip val="1"/>
        <c:noMultiLvlLbl val="0"/>
      </c:catAx>
      <c:valAx>
        <c:axId val="31508865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08809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10/10/2016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'10-10-2016'!$J$9:$J$13</c:f>
              <c:strCache>
                <c:ptCount val="5"/>
                <c:pt idx="0">
                  <c:v>Total Monday</c:v>
                </c:pt>
                <c:pt idx="1">
                  <c:v>Total Tuesday</c:v>
                </c:pt>
                <c:pt idx="2">
                  <c:v>Total Wednesday</c:v>
                </c:pt>
                <c:pt idx="3">
                  <c:v>Total Thursday</c:v>
                </c:pt>
                <c:pt idx="4">
                  <c:v>Total Friday</c:v>
                </c:pt>
              </c:strCache>
            </c:strRef>
          </c:cat>
          <c:val>
            <c:numRef>
              <c:f>'10-10-2016'!$K$9:$K$13</c:f>
              <c:numCache>
                <c:formatCode>General</c:formatCode>
                <c:ptCount val="5"/>
                <c:pt idx="0">
                  <c:v>1512.5</c:v>
                </c:pt>
                <c:pt idx="1">
                  <c:v>1668</c:v>
                </c:pt>
                <c:pt idx="2">
                  <c:v>1590.5</c:v>
                </c:pt>
                <c:pt idx="3">
                  <c:v>1695</c:v>
                </c:pt>
                <c:pt idx="4">
                  <c:v>323</c:v>
                </c:pt>
              </c:numCache>
            </c:numRef>
          </c:val>
          <c:smooth val="0"/>
        </c:ser>
        <c:dLbls>
          <c:showLegendKey val="0"/>
          <c:showVal val="0"/>
          <c:showCatName val="0"/>
          <c:showSerName val="0"/>
          <c:showPercent val="0"/>
          <c:showBubbleSize val="0"/>
        </c:dLbls>
        <c:marker val="1"/>
        <c:smooth val="0"/>
        <c:axId val="315090896"/>
        <c:axId val="315091456"/>
      </c:lineChart>
      <c:catAx>
        <c:axId val="31509089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091456"/>
        <c:crosses val="autoZero"/>
        <c:auto val="1"/>
        <c:lblAlgn val="ctr"/>
        <c:lblOffset val="100"/>
        <c:tickLblSkip val="1"/>
        <c:tickMarkSkip val="1"/>
        <c:noMultiLvlLbl val="0"/>
      </c:catAx>
      <c:valAx>
        <c:axId val="31509145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09089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10/17/2016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'10-17-2016'!$J$9:$J$13</c:f>
              <c:strCache>
                <c:ptCount val="5"/>
                <c:pt idx="0">
                  <c:v>Total Monday</c:v>
                </c:pt>
                <c:pt idx="1">
                  <c:v>Total Tuesday</c:v>
                </c:pt>
                <c:pt idx="2">
                  <c:v>Total Wednesday</c:v>
                </c:pt>
                <c:pt idx="3">
                  <c:v>Total Thursday</c:v>
                </c:pt>
                <c:pt idx="4">
                  <c:v>Total Friday</c:v>
                </c:pt>
              </c:strCache>
            </c:strRef>
          </c:cat>
          <c:val>
            <c:numRef>
              <c:f>'10-17-2016'!$K$9:$K$13</c:f>
              <c:numCache>
                <c:formatCode>General</c:formatCode>
                <c:ptCount val="5"/>
                <c:pt idx="0">
                  <c:v>1582.5</c:v>
                </c:pt>
                <c:pt idx="1">
                  <c:v>1796.5</c:v>
                </c:pt>
                <c:pt idx="2">
                  <c:v>1708.5</c:v>
                </c:pt>
                <c:pt idx="3">
                  <c:v>1667</c:v>
                </c:pt>
                <c:pt idx="4">
                  <c:v>301</c:v>
                </c:pt>
              </c:numCache>
            </c:numRef>
          </c:val>
          <c:smooth val="0"/>
        </c:ser>
        <c:dLbls>
          <c:showLegendKey val="0"/>
          <c:showVal val="0"/>
          <c:showCatName val="0"/>
          <c:showSerName val="0"/>
          <c:showPercent val="0"/>
          <c:showBubbleSize val="0"/>
        </c:dLbls>
        <c:marker val="1"/>
        <c:smooth val="0"/>
        <c:axId val="315093696"/>
        <c:axId val="315094256"/>
      </c:lineChart>
      <c:catAx>
        <c:axId val="31509369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094256"/>
        <c:crosses val="autoZero"/>
        <c:auto val="1"/>
        <c:lblAlgn val="ctr"/>
        <c:lblOffset val="100"/>
        <c:tickLblSkip val="1"/>
        <c:tickMarkSkip val="1"/>
        <c:noMultiLvlLbl val="0"/>
      </c:catAx>
      <c:valAx>
        <c:axId val="31509425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09369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09/15/2014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'09-15-2014'!$J$9:$J$13</c:f>
              <c:strCache>
                <c:ptCount val="5"/>
                <c:pt idx="0">
                  <c:v>Total Monday</c:v>
                </c:pt>
                <c:pt idx="1">
                  <c:v>Total Tuesday</c:v>
                </c:pt>
                <c:pt idx="2">
                  <c:v>Total Wednesday</c:v>
                </c:pt>
                <c:pt idx="3">
                  <c:v>Total Thursday</c:v>
                </c:pt>
                <c:pt idx="4">
                  <c:v>Total Friday</c:v>
                </c:pt>
              </c:strCache>
            </c:strRef>
          </c:cat>
          <c:val>
            <c:numRef>
              <c:f>'09-15-2014'!$K$9:$K$13</c:f>
              <c:numCache>
                <c:formatCode>General</c:formatCode>
                <c:ptCount val="5"/>
                <c:pt idx="0">
                  <c:v>1532.5</c:v>
                </c:pt>
                <c:pt idx="1">
                  <c:v>1562.5</c:v>
                </c:pt>
                <c:pt idx="2">
                  <c:v>1472.5</c:v>
                </c:pt>
                <c:pt idx="3">
                  <c:v>1670</c:v>
                </c:pt>
                <c:pt idx="4">
                  <c:v>646.5</c:v>
                </c:pt>
              </c:numCache>
            </c:numRef>
          </c:val>
          <c:smooth val="0"/>
        </c:ser>
        <c:dLbls>
          <c:showLegendKey val="0"/>
          <c:showVal val="0"/>
          <c:showCatName val="0"/>
          <c:showSerName val="0"/>
          <c:showPercent val="0"/>
          <c:showBubbleSize val="0"/>
        </c:dLbls>
        <c:marker val="1"/>
        <c:smooth val="0"/>
        <c:axId val="293529888"/>
        <c:axId val="293530448"/>
      </c:lineChart>
      <c:catAx>
        <c:axId val="29352988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3530448"/>
        <c:crosses val="autoZero"/>
        <c:auto val="1"/>
        <c:lblAlgn val="ctr"/>
        <c:lblOffset val="100"/>
        <c:tickLblSkip val="1"/>
        <c:tickMarkSkip val="1"/>
        <c:noMultiLvlLbl val="0"/>
      </c:catAx>
      <c:valAx>
        <c:axId val="29353044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352988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10/24/2016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'10-24-2016'!$J$9:$J$13</c:f>
              <c:strCache>
                <c:ptCount val="5"/>
                <c:pt idx="0">
                  <c:v>Total Monday</c:v>
                </c:pt>
                <c:pt idx="1">
                  <c:v>Total Tuesday</c:v>
                </c:pt>
                <c:pt idx="2">
                  <c:v>Total Wednesday</c:v>
                </c:pt>
                <c:pt idx="3">
                  <c:v>Total Thursday</c:v>
                </c:pt>
                <c:pt idx="4">
                  <c:v>Total Friday</c:v>
                </c:pt>
              </c:strCache>
            </c:strRef>
          </c:cat>
          <c:val>
            <c:numRef>
              <c:f>'10-24-2016'!$K$9:$K$13</c:f>
              <c:numCache>
                <c:formatCode>General</c:formatCode>
                <c:ptCount val="5"/>
                <c:pt idx="0">
                  <c:v>1564</c:v>
                </c:pt>
                <c:pt idx="1">
                  <c:v>1867.5</c:v>
                </c:pt>
                <c:pt idx="2">
                  <c:v>1559</c:v>
                </c:pt>
                <c:pt idx="3">
                  <c:v>1640.5</c:v>
                </c:pt>
                <c:pt idx="4">
                  <c:v>415.5</c:v>
                </c:pt>
              </c:numCache>
            </c:numRef>
          </c:val>
          <c:smooth val="0"/>
        </c:ser>
        <c:dLbls>
          <c:showLegendKey val="0"/>
          <c:showVal val="0"/>
          <c:showCatName val="0"/>
          <c:showSerName val="0"/>
          <c:showPercent val="0"/>
          <c:showBubbleSize val="0"/>
        </c:dLbls>
        <c:marker val="1"/>
        <c:smooth val="0"/>
        <c:axId val="315096496"/>
        <c:axId val="315097056"/>
      </c:lineChart>
      <c:catAx>
        <c:axId val="31509649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097056"/>
        <c:crosses val="autoZero"/>
        <c:auto val="1"/>
        <c:lblAlgn val="ctr"/>
        <c:lblOffset val="100"/>
        <c:tickLblSkip val="1"/>
        <c:tickMarkSkip val="1"/>
        <c:noMultiLvlLbl val="0"/>
      </c:catAx>
      <c:valAx>
        <c:axId val="31509705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09649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10/31/2016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'10-31-2016'!$J$9:$J$13</c:f>
              <c:strCache>
                <c:ptCount val="5"/>
                <c:pt idx="0">
                  <c:v>Total Monday</c:v>
                </c:pt>
                <c:pt idx="1">
                  <c:v>Total Tuesday</c:v>
                </c:pt>
                <c:pt idx="2">
                  <c:v>Total Wednesday</c:v>
                </c:pt>
                <c:pt idx="3">
                  <c:v>Total Thursday</c:v>
                </c:pt>
                <c:pt idx="4">
                  <c:v>Total Friday</c:v>
                </c:pt>
              </c:strCache>
            </c:strRef>
          </c:cat>
          <c:val>
            <c:numRef>
              <c:f>'10-31-2016'!$K$9:$K$13</c:f>
              <c:numCache>
                <c:formatCode>General</c:formatCode>
                <c:ptCount val="5"/>
                <c:pt idx="0">
                  <c:v>1393</c:v>
                </c:pt>
                <c:pt idx="1">
                  <c:v>1576.5</c:v>
                </c:pt>
                <c:pt idx="2">
                  <c:v>1616.5</c:v>
                </c:pt>
                <c:pt idx="3">
                  <c:v>1649</c:v>
                </c:pt>
                <c:pt idx="4">
                  <c:v>361.5</c:v>
                </c:pt>
              </c:numCache>
            </c:numRef>
          </c:val>
          <c:smooth val="0"/>
        </c:ser>
        <c:dLbls>
          <c:showLegendKey val="0"/>
          <c:showVal val="0"/>
          <c:showCatName val="0"/>
          <c:showSerName val="0"/>
          <c:showPercent val="0"/>
          <c:showBubbleSize val="0"/>
        </c:dLbls>
        <c:marker val="1"/>
        <c:smooth val="0"/>
        <c:axId val="315099296"/>
        <c:axId val="315099856"/>
      </c:lineChart>
      <c:catAx>
        <c:axId val="31509929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099856"/>
        <c:crosses val="autoZero"/>
        <c:auto val="1"/>
        <c:lblAlgn val="ctr"/>
        <c:lblOffset val="100"/>
        <c:tickLblSkip val="1"/>
        <c:tickMarkSkip val="1"/>
        <c:noMultiLvlLbl val="0"/>
      </c:catAx>
      <c:valAx>
        <c:axId val="31509985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09929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11/07/2016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'11-07-2016'!$J$9:$J$13</c:f>
              <c:strCache>
                <c:ptCount val="5"/>
                <c:pt idx="0">
                  <c:v>Total Monday</c:v>
                </c:pt>
                <c:pt idx="1">
                  <c:v>Total Tuesday</c:v>
                </c:pt>
                <c:pt idx="2">
                  <c:v>Total Wednesday</c:v>
                </c:pt>
                <c:pt idx="3">
                  <c:v>Total Thursday</c:v>
                </c:pt>
                <c:pt idx="4">
                  <c:v>Total Friday</c:v>
                </c:pt>
              </c:strCache>
            </c:strRef>
          </c:cat>
          <c:val>
            <c:numRef>
              <c:f>'11-07-2016'!$K$9:$K$13</c:f>
              <c:numCache>
                <c:formatCode>General</c:formatCode>
                <c:ptCount val="5"/>
                <c:pt idx="0">
                  <c:v>1576</c:v>
                </c:pt>
                <c:pt idx="1">
                  <c:v>1673</c:v>
                </c:pt>
                <c:pt idx="2">
                  <c:v>1544</c:v>
                </c:pt>
                <c:pt idx="3">
                  <c:v>1639</c:v>
                </c:pt>
                <c:pt idx="4">
                  <c:v>0</c:v>
                </c:pt>
              </c:numCache>
            </c:numRef>
          </c:val>
          <c:smooth val="0"/>
        </c:ser>
        <c:dLbls>
          <c:showLegendKey val="0"/>
          <c:showVal val="0"/>
          <c:showCatName val="0"/>
          <c:showSerName val="0"/>
          <c:showPercent val="0"/>
          <c:showBubbleSize val="0"/>
        </c:dLbls>
        <c:marker val="1"/>
        <c:smooth val="0"/>
        <c:axId val="315102096"/>
        <c:axId val="315102656"/>
      </c:lineChart>
      <c:catAx>
        <c:axId val="31510209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102656"/>
        <c:crosses val="autoZero"/>
        <c:auto val="1"/>
        <c:lblAlgn val="ctr"/>
        <c:lblOffset val="100"/>
        <c:tickLblSkip val="1"/>
        <c:tickMarkSkip val="1"/>
        <c:noMultiLvlLbl val="0"/>
      </c:catAx>
      <c:valAx>
        <c:axId val="31510265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10209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11/14/2016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'11-14-2016'!$J$9:$J$13</c:f>
              <c:strCache>
                <c:ptCount val="5"/>
                <c:pt idx="0">
                  <c:v>Total Monday</c:v>
                </c:pt>
                <c:pt idx="1">
                  <c:v>Total Tuesday</c:v>
                </c:pt>
                <c:pt idx="2">
                  <c:v>Total Wednesday</c:v>
                </c:pt>
                <c:pt idx="3">
                  <c:v>Total Thursday</c:v>
                </c:pt>
                <c:pt idx="4">
                  <c:v>Total Friday</c:v>
                </c:pt>
              </c:strCache>
            </c:strRef>
          </c:cat>
          <c:val>
            <c:numRef>
              <c:f>'11-14-2016'!$K$9:$K$13</c:f>
              <c:numCache>
                <c:formatCode>General</c:formatCode>
                <c:ptCount val="5"/>
                <c:pt idx="0">
                  <c:v>1628.5</c:v>
                </c:pt>
                <c:pt idx="1">
                  <c:v>1570.5</c:v>
                </c:pt>
                <c:pt idx="2">
                  <c:v>1511.5</c:v>
                </c:pt>
                <c:pt idx="3">
                  <c:v>1547</c:v>
                </c:pt>
                <c:pt idx="4">
                  <c:v>353.5</c:v>
                </c:pt>
              </c:numCache>
            </c:numRef>
          </c:val>
          <c:smooth val="0"/>
        </c:ser>
        <c:dLbls>
          <c:showLegendKey val="0"/>
          <c:showVal val="0"/>
          <c:showCatName val="0"/>
          <c:showSerName val="0"/>
          <c:showPercent val="0"/>
          <c:showBubbleSize val="0"/>
        </c:dLbls>
        <c:marker val="1"/>
        <c:smooth val="0"/>
        <c:axId val="315104896"/>
        <c:axId val="315105456"/>
      </c:lineChart>
      <c:catAx>
        <c:axId val="31510489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105456"/>
        <c:crosses val="autoZero"/>
        <c:auto val="1"/>
        <c:lblAlgn val="ctr"/>
        <c:lblOffset val="100"/>
        <c:tickLblSkip val="1"/>
        <c:tickMarkSkip val="1"/>
        <c:noMultiLvlLbl val="0"/>
      </c:catAx>
      <c:valAx>
        <c:axId val="31510545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10489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11/21/2016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'11-21-2016'!$J$9:$J$13</c:f>
              <c:strCache>
                <c:ptCount val="5"/>
                <c:pt idx="0">
                  <c:v>Total Monday</c:v>
                </c:pt>
                <c:pt idx="1">
                  <c:v>Total Tuesday</c:v>
                </c:pt>
                <c:pt idx="2">
                  <c:v>Total Wednesday</c:v>
                </c:pt>
                <c:pt idx="3">
                  <c:v>Total Thursday</c:v>
                </c:pt>
                <c:pt idx="4">
                  <c:v>Total Friday</c:v>
                </c:pt>
              </c:strCache>
            </c:strRef>
          </c:cat>
          <c:val>
            <c:numRef>
              <c:f>'11-21-2016'!$K$9:$K$13</c:f>
              <c:numCache>
                <c:formatCode>General</c:formatCode>
                <c:ptCount val="5"/>
                <c:pt idx="0">
                  <c:v>1499</c:v>
                </c:pt>
                <c:pt idx="1">
                  <c:v>1417.5</c:v>
                </c:pt>
                <c:pt idx="2">
                  <c:v>856.5</c:v>
                </c:pt>
                <c:pt idx="3">
                  <c:v>0</c:v>
                </c:pt>
                <c:pt idx="4">
                  <c:v>0</c:v>
                </c:pt>
              </c:numCache>
            </c:numRef>
          </c:val>
          <c:smooth val="0"/>
        </c:ser>
        <c:dLbls>
          <c:showLegendKey val="0"/>
          <c:showVal val="0"/>
          <c:showCatName val="0"/>
          <c:showSerName val="0"/>
          <c:showPercent val="0"/>
          <c:showBubbleSize val="0"/>
        </c:dLbls>
        <c:marker val="1"/>
        <c:smooth val="0"/>
        <c:axId val="315107696"/>
        <c:axId val="315625216"/>
      </c:lineChart>
      <c:catAx>
        <c:axId val="31510769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625216"/>
        <c:crosses val="autoZero"/>
        <c:auto val="1"/>
        <c:lblAlgn val="ctr"/>
        <c:lblOffset val="100"/>
        <c:tickLblSkip val="1"/>
        <c:tickMarkSkip val="1"/>
        <c:noMultiLvlLbl val="0"/>
      </c:catAx>
      <c:valAx>
        <c:axId val="31562521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10769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11/28/2016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'11-28-2016'!$J$9:$J$13</c:f>
              <c:strCache>
                <c:ptCount val="5"/>
                <c:pt idx="0">
                  <c:v>Total Monday</c:v>
                </c:pt>
                <c:pt idx="1">
                  <c:v>Total Tuesday</c:v>
                </c:pt>
                <c:pt idx="2">
                  <c:v>Total Wednesday</c:v>
                </c:pt>
                <c:pt idx="3">
                  <c:v>Total Thursday</c:v>
                </c:pt>
                <c:pt idx="4">
                  <c:v>Total Friday</c:v>
                </c:pt>
              </c:strCache>
            </c:strRef>
          </c:cat>
          <c:val>
            <c:numRef>
              <c:f>'11-28-2016'!$K$9:$K$13</c:f>
              <c:numCache>
                <c:formatCode>General</c:formatCode>
                <c:ptCount val="5"/>
                <c:pt idx="0">
                  <c:v>1593</c:v>
                </c:pt>
                <c:pt idx="1">
                  <c:v>1796.5</c:v>
                </c:pt>
                <c:pt idx="2">
                  <c:v>1623</c:v>
                </c:pt>
                <c:pt idx="3">
                  <c:v>1633.5</c:v>
                </c:pt>
                <c:pt idx="4">
                  <c:v>312</c:v>
                </c:pt>
              </c:numCache>
            </c:numRef>
          </c:val>
          <c:smooth val="0"/>
        </c:ser>
        <c:dLbls>
          <c:showLegendKey val="0"/>
          <c:showVal val="0"/>
          <c:showCatName val="0"/>
          <c:showSerName val="0"/>
          <c:showPercent val="0"/>
          <c:showBubbleSize val="0"/>
        </c:dLbls>
        <c:marker val="1"/>
        <c:smooth val="0"/>
        <c:axId val="315627456"/>
        <c:axId val="315628016"/>
      </c:lineChart>
      <c:catAx>
        <c:axId val="31562745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628016"/>
        <c:crosses val="autoZero"/>
        <c:auto val="1"/>
        <c:lblAlgn val="ctr"/>
        <c:lblOffset val="100"/>
        <c:tickLblSkip val="1"/>
        <c:tickMarkSkip val="1"/>
        <c:noMultiLvlLbl val="0"/>
      </c:catAx>
      <c:valAx>
        <c:axId val="31562801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62745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12/05/2016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'12-05-2016'!$J$9:$J$13</c:f>
              <c:strCache>
                <c:ptCount val="5"/>
                <c:pt idx="0">
                  <c:v>Total Monday</c:v>
                </c:pt>
                <c:pt idx="1">
                  <c:v>Total Tuesday</c:v>
                </c:pt>
                <c:pt idx="2">
                  <c:v>Total Wednesday</c:v>
                </c:pt>
                <c:pt idx="3">
                  <c:v>Total Thursday</c:v>
                </c:pt>
                <c:pt idx="4">
                  <c:v>Total Friday</c:v>
                </c:pt>
              </c:strCache>
            </c:strRef>
          </c:cat>
          <c:val>
            <c:numRef>
              <c:f>'12-05-2016'!$K$9:$K$13</c:f>
              <c:numCache>
                <c:formatCode>General</c:formatCode>
                <c:ptCount val="5"/>
                <c:pt idx="0">
                  <c:v>1655</c:v>
                </c:pt>
                <c:pt idx="1">
                  <c:v>1898</c:v>
                </c:pt>
                <c:pt idx="2">
                  <c:v>1627</c:v>
                </c:pt>
                <c:pt idx="3">
                  <c:v>1390</c:v>
                </c:pt>
                <c:pt idx="4">
                  <c:v>358</c:v>
                </c:pt>
              </c:numCache>
            </c:numRef>
          </c:val>
          <c:smooth val="0"/>
        </c:ser>
        <c:dLbls>
          <c:showLegendKey val="0"/>
          <c:showVal val="0"/>
          <c:showCatName val="0"/>
          <c:showSerName val="0"/>
          <c:showPercent val="0"/>
          <c:showBubbleSize val="0"/>
        </c:dLbls>
        <c:marker val="1"/>
        <c:smooth val="0"/>
        <c:axId val="315630256"/>
        <c:axId val="315630816"/>
      </c:lineChart>
      <c:catAx>
        <c:axId val="31563025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630816"/>
        <c:crosses val="autoZero"/>
        <c:auto val="1"/>
        <c:lblAlgn val="ctr"/>
        <c:lblOffset val="100"/>
        <c:tickLblSkip val="1"/>
        <c:tickMarkSkip val="1"/>
        <c:noMultiLvlLbl val="0"/>
      </c:catAx>
      <c:valAx>
        <c:axId val="31563081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63025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12/12/2016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'12-12-2016'!$J$9:$J$13</c:f>
              <c:strCache>
                <c:ptCount val="5"/>
                <c:pt idx="0">
                  <c:v>Total Monday</c:v>
                </c:pt>
                <c:pt idx="1">
                  <c:v>Total Tuesday</c:v>
                </c:pt>
                <c:pt idx="2">
                  <c:v>Total Wednesday</c:v>
                </c:pt>
                <c:pt idx="3">
                  <c:v>Total Thursday</c:v>
                </c:pt>
                <c:pt idx="4">
                  <c:v>Total Friday</c:v>
                </c:pt>
              </c:strCache>
            </c:strRef>
          </c:cat>
          <c:val>
            <c:numRef>
              <c:f>'12-12-2016'!$K$9:$K$13</c:f>
              <c:numCache>
                <c:formatCode>General</c:formatCode>
                <c:ptCount val="5"/>
                <c:pt idx="0">
                  <c:v>1146.5</c:v>
                </c:pt>
                <c:pt idx="1">
                  <c:v>958</c:v>
                </c:pt>
                <c:pt idx="2">
                  <c:v>694.5</c:v>
                </c:pt>
                <c:pt idx="3">
                  <c:v>120.5</c:v>
                </c:pt>
                <c:pt idx="4">
                  <c:v>112.5</c:v>
                </c:pt>
              </c:numCache>
            </c:numRef>
          </c:val>
          <c:smooth val="0"/>
        </c:ser>
        <c:dLbls>
          <c:showLegendKey val="0"/>
          <c:showVal val="0"/>
          <c:showCatName val="0"/>
          <c:showSerName val="0"/>
          <c:showPercent val="0"/>
          <c:showBubbleSize val="0"/>
        </c:dLbls>
        <c:marker val="1"/>
        <c:smooth val="0"/>
        <c:axId val="315633056"/>
        <c:axId val="315633616"/>
      </c:lineChart>
      <c:catAx>
        <c:axId val="31563305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633616"/>
        <c:crosses val="autoZero"/>
        <c:auto val="1"/>
        <c:lblAlgn val="ctr"/>
        <c:lblOffset val="100"/>
        <c:tickLblSkip val="1"/>
        <c:tickMarkSkip val="1"/>
        <c:noMultiLvlLbl val="0"/>
      </c:catAx>
      <c:valAx>
        <c:axId val="31563361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63305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1/2/2017</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'01-02-2017'!$J$9:$J$13</c:f>
              <c:strCache>
                <c:ptCount val="5"/>
                <c:pt idx="0">
                  <c:v>Total Monday</c:v>
                </c:pt>
                <c:pt idx="1">
                  <c:v>Total Tuesday</c:v>
                </c:pt>
                <c:pt idx="2">
                  <c:v>Total Wednesday</c:v>
                </c:pt>
                <c:pt idx="3">
                  <c:v>Total Thursday</c:v>
                </c:pt>
                <c:pt idx="4">
                  <c:v>Total Friday</c:v>
                </c:pt>
              </c:strCache>
            </c:strRef>
          </c:cat>
          <c:val>
            <c:numRef>
              <c:f>'01-02-2017'!$K$9:$K$13</c:f>
              <c:numCache>
                <c:formatCode>General</c:formatCode>
                <c:ptCount val="5"/>
                <c:pt idx="0">
                  <c:v>0</c:v>
                </c:pt>
                <c:pt idx="1">
                  <c:v>193.5</c:v>
                </c:pt>
                <c:pt idx="2">
                  <c:v>187.5</c:v>
                </c:pt>
                <c:pt idx="3">
                  <c:v>1016</c:v>
                </c:pt>
                <c:pt idx="4">
                  <c:v>187</c:v>
                </c:pt>
              </c:numCache>
            </c:numRef>
          </c:val>
          <c:smooth val="0"/>
        </c:ser>
        <c:dLbls>
          <c:showLegendKey val="0"/>
          <c:showVal val="0"/>
          <c:showCatName val="0"/>
          <c:showSerName val="0"/>
          <c:showPercent val="0"/>
          <c:showBubbleSize val="0"/>
        </c:dLbls>
        <c:marker val="1"/>
        <c:smooth val="0"/>
        <c:axId val="315635856"/>
        <c:axId val="315636416"/>
      </c:lineChart>
      <c:catAx>
        <c:axId val="31563585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636416"/>
        <c:crosses val="autoZero"/>
        <c:auto val="1"/>
        <c:lblAlgn val="ctr"/>
        <c:lblOffset val="100"/>
        <c:tickLblSkip val="1"/>
        <c:tickMarkSkip val="1"/>
        <c:noMultiLvlLbl val="0"/>
      </c:catAx>
      <c:valAx>
        <c:axId val="31563641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63585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1/9/2017</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'01-09-2017'!$J$9:$J$13</c:f>
              <c:strCache>
                <c:ptCount val="5"/>
                <c:pt idx="0">
                  <c:v>Total Monday</c:v>
                </c:pt>
                <c:pt idx="1">
                  <c:v>Total Tuesday</c:v>
                </c:pt>
                <c:pt idx="2">
                  <c:v>Total Wednesday</c:v>
                </c:pt>
                <c:pt idx="3">
                  <c:v>Total Thursday</c:v>
                </c:pt>
                <c:pt idx="4">
                  <c:v>Total Friday</c:v>
                </c:pt>
              </c:strCache>
            </c:strRef>
          </c:cat>
          <c:val>
            <c:numRef>
              <c:f>'01-09-2017'!$K$9:$K$13</c:f>
              <c:numCache>
                <c:formatCode>General</c:formatCode>
                <c:ptCount val="5"/>
                <c:pt idx="0">
                  <c:v>1132.5</c:v>
                </c:pt>
                <c:pt idx="1">
                  <c:v>1323</c:v>
                </c:pt>
                <c:pt idx="2">
                  <c:v>1240</c:v>
                </c:pt>
                <c:pt idx="3">
                  <c:v>1356</c:v>
                </c:pt>
                <c:pt idx="4">
                  <c:v>304</c:v>
                </c:pt>
              </c:numCache>
            </c:numRef>
          </c:val>
          <c:smooth val="0"/>
        </c:ser>
        <c:dLbls>
          <c:showLegendKey val="0"/>
          <c:showVal val="0"/>
          <c:showCatName val="0"/>
          <c:showSerName val="0"/>
          <c:showPercent val="0"/>
          <c:showBubbleSize val="0"/>
        </c:dLbls>
        <c:marker val="1"/>
        <c:smooth val="0"/>
        <c:axId val="315638656"/>
        <c:axId val="315639216"/>
      </c:lineChart>
      <c:catAx>
        <c:axId val="31563865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639216"/>
        <c:crosses val="autoZero"/>
        <c:auto val="1"/>
        <c:lblAlgn val="ctr"/>
        <c:lblOffset val="100"/>
        <c:tickLblSkip val="1"/>
        <c:tickMarkSkip val="1"/>
        <c:noMultiLvlLbl val="0"/>
      </c:catAx>
      <c:valAx>
        <c:axId val="31563921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63865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09/22/2014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'09-22-2014'!$J$9:$J$13</c:f>
              <c:strCache>
                <c:ptCount val="5"/>
                <c:pt idx="0">
                  <c:v>Total Monday</c:v>
                </c:pt>
                <c:pt idx="1">
                  <c:v>Total Tuesday</c:v>
                </c:pt>
                <c:pt idx="2">
                  <c:v>Total Wednesday</c:v>
                </c:pt>
                <c:pt idx="3">
                  <c:v>Total Thursday</c:v>
                </c:pt>
                <c:pt idx="4">
                  <c:v>Total Friday</c:v>
                </c:pt>
              </c:strCache>
            </c:strRef>
          </c:cat>
          <c:val>
            <c:numRef>
              <c:f>'09-22-2014'!$K$9:$K$13</c:f>
              <c:numCache>
                <c:formatCode>General</c:formatCode>
                <c:ptCount val="5"/>
                <c:pt idx="0">
                  <c:v>1564</c:v>
                </c:pt>
                <c:pt idx="1">
                  <c:v>1870.5</c:v>
                </c:pt>
                <c:pt idx="2">
                  <c:v>1506.5</c:v>
                </c:pt>
                <c:pt idx="3">
                  <c:v>1601.5</c:v>
                </c:pt>
                <c:pt idx="4">
                  <c:v>740</c:v>
                </c:pt>
              </c:numCache>
            </c:numRef>
          </c:val>
          <c:smooth val="0"/>
        </c:ser>
        <c:dLbls>
          <c:showLegendKey val="0"/>
          <c:showVal val="0"/>
          <c:showCatName val="0"/>
          <c:showSerName val="0"/>
          <c:showPercent val="0"/>
          <c:showBubbleSize val="0"/>
        </c:dLbls>
        <c:marker val="1"/>
        <c:smooth val="0"/>
        <c:axId val="294124880"/>
        <c:axId val="294125440"/>
      </c:lineChart>
      <c:catAx>
        <c:axId val="29412488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4125440"/>
        <c:crosses val="autoZero"/>
        <c:auto val="1"/>
        <c:lblAlgn val="ctr"/>
        <c:lblOffset val="100"/>
        <c:tickLblSkip val="1"/>
        <c:tickMarkSkip val="1"/>
        <c:noMultiLvlLbl val="0"/>
      </c:catAx>
      <c:valAx>
        <c:axId val="29412544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412488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1/16/2017</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'01-16-2017'!$J$9:$J$13</c:f>
              <c:strCache>
                <c:ptCount val="5"/>
                <c:pt idx="0">
                  <c:v>Total Monday</c:v>
                </c:pt>
                <c:pt idx="1">
                  <c:v>Total Tuesday</c:v>
                </c:pt>
                <c:pt idx="2">
                  <c:v>Total Wednesday</c:v>
                </c:pt>
                <c:pt idx="3">
                  <c:v>Total Thursday</c:v>
                </c:pt>
                <c:pt idx="4">
                  <c:v>Total Friday</c:v>
                </c:pt>
              </c:strCache>
            </c:strRef>
          </c:cat>
          <c:val>
            <c:numRef>
              <c:f>'01-16-2017'!$K$9:$K$13</c:f>
              <c:numCache>
                <c:formatCode>General</c:formatCode>
                <c:ptCount val="5"/>
                <c:pt idx="0">
                  <c:v>0</c:v>
                </c:pt>
                <c:pt idx="1">
                  <c:v>1449</c:v>
                </c:pt>
                <c:pt idx="2">
                  <c:v>1397.5</c:v>
                </c:pt>
                <c:pt idx="3">
                  <c:v>1392</c:v>
                </c:pt>
                <c:pt idx="4">
                  <c:v>-13335</c:v>
                </c:pt>
              </c:numCache>
            </c:numRef>
          </c:val>
          <c:smooth val="0"/>
        </c:ser>
        <c:dLbls>
          <c:showLegendKey val="0"/>
          <c:showVal val="0"/>
          <c:showCatName val="0"/>
          <c:showSerName val="0"/>
          <c:showPercent val="0"/>
          <c:showBubbleSize val="0"/>
        </c:dLbls>
        <c:marker val="1"/>
        <c:smooth val="0"/>
        <c:axId val="315641456"/>
        <c:axId val="315642016"/>
      </c:lineChart>
      <c:catAx>
        <c:axId val="31564145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642016"/>
        <c:crosses val="autoZero"/>
        <c:auto val="1"/>
        <c:lblAlgn val="ctr"/>
        <c:lblOffset val="100"/>
        <c:tickLblSkip val="1"/>
        <c:tickMarkSkip val="1"/>
        <c:noMultiLvlLbl val="0"/>
      </c:catAx>
      <c:valAx>
        <c:axId val="31564201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1564145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Average Door Count</a:t>
            </a:r>
          </a:p>
        </c:rich>
      </c:tx>
      <c:overlay val="0"/>
    </c:title>
    <c:autoTitleDeleted val="0"/>
    <c:plotArea>
      <c:layout/>
      <c:lineChart>
        <c:grouping val="standard"/>
        <c:varyColors val="0"/>
        <c:ser>
          <c:idx val="0"/>
          <c:order val="0"/>
          <c:tx>
            <c:strRef>
              <c:f>'Report Calc'!$D$1</c:f>
              <c:strCache>
                <c:ptCount val="1"/>
                <c:pt idx="0">
                  <c:v>Monday-Friday</c:v>
                </c:pt>
              </c:strCache>
            </c:strRef>
          </c:tx>
          <c:marker>
            <c:symbol val="none"/>
          </c:marker>
          <c:cat>
            <c:strRef>
              <c:f>'Report Calc'!$A$2:$A$84</c:f>
              <c:strCache>
                <c:ptCount val="83"/>
                <c:pt idx="0">
                  <c:v>December 2009</c:v>
                </c:pt>
                <c:pt idx="1">
                  <c:v>January 2010</c:v>
                </c:pt>
                <c:pt idx="2">
                  <c:v>February 2010</c:v>
                </c:pt>
                <c:pt idx="3">
                  <c:v>March 2010</c:v>
                </c:pt>
                <c:pt idx="4">
                  <c:v>April 2010</c:v>
                </c:pt>
                <c:pt idx="5">
                  <c:v>May 2010</c:v>
                </c:pt>
                <c:pt idx="6">
                  <c:v>June 2010</c:v>
                </c:pt>
                <c:pt idx="7">
                  <c:v>July 2010</c:v>
                </c:pt>
                <c:pt idx="8">
                  <c:v>August 2010</c:v>
                </c:pt>
                <c:pt idx="9">
                  <c:v>September 2010</c:v>
                </c:pt>
                <c:pt idx="10">
                  <c:v>October 2010</c:v>
                </c:pt>
                <c:pt idx="11">
                  <c:v>November 2010</c:v>
                </c:pt>
                <c:pt idx="12">
                  <c:v>December 2010</c:v>
                </c:pt>
                <c:pt idx="13">
                  <c:v>January 2011</c:v>
                </c:pt>
                <c:pt idx="14">
                  <c:v>February 2011</c:v>
                </c:pt>
                <c:pt idx="15">
                  <c:v>March 2011</c:v>
                </c:pt>
                <c:pt idx="16">
                  <c:v>April 2011</c:v>
                </c:pt>
                <c:pt idx="17">
                  <c:v>May 2011</c:v>
                </c:pt>
                <c:pt idx="18">
                  <c:v>June 2011</c:v>
                </c:pt>
                <c:pt idx="19">
                  <c:v>July 2011</c:v>
                </c:pt>
                <c:pt idx="20">
                  <c:v>August 2011</c:v>
                </c:pt>
                <c:pt idx="21">
                  <c:v>September 2011</c:v>
                </c:pt>
                <c:pt idx="22">
                  <c:v>October 2011</c:v>
                </c:pt>
                <c:pt idx="23">
                  <c:v>November 2011</c:v>
                </c:pt>
                <c:pt idx="24">
                  <c:v>December 2011</c:v>
                </c:pt>
                <c:pt idx="25">
                  <c:v>January 2012</c:v>
                </c:pt>
                <c:pt idx="26">
                  <c:v>February 2012</c:v>
                </c:pt>
                <c:pt idx="27">
                  <c:v>March 2012</c:v>
                </c:pt>
                <c:pt idx="28">
                  <c:v>April 2012</c:v>
                </c:pt>
                <c:pt idx="29">
                  <c:v>May 2012</c:v>
                </c:pt>
                <c:pt idx="30">
                  <c:v>June 2012</c:v>
                </c:pt>
                <c:pt idx="31">
                  <c:v>July 2012</c:v>
                </c:pt>
                <c:pt idx="32">
                  <c:v>August 2012</c:v>
                </c:pt>
                <c:pt idx="33">
                  <c:v>September 2012</c:v>
                </c:pt>
                <c:pt idx="34">
                  <c:v>October 2012</c:v>
                </c:pt>
                <c:pt idx="35">
                  <c:v>November 2012</c:v>
                </c:pt>
                <c:pt idx="36">
                  <c:v>December 2012</c:v>
                </c:pt>
                <c:pt idx="37">
                  <c:v>January 2013</c:v>
                </c:pt>
                <c:pt idx="38">
                  <c:v>February 2013</c:v>
                </c:pt>
                <c:pt idx="39">
                  <c:v>March 2013</c:v>
                </c:pt>
                <c:pt idx="40">
                  <c:v>April 2013</c:v>
                </c:pt>
                <c:pt idx="41">
                  <c:v>May 2013</c:v>
                </c:pt>
                <c:pt idx="42">
                  <c:v>June 2013</c:v>
                </c:pt>
                <c:pt idx="43">
                  <c:v>July 2013</c:v>
                </c:pt>
                <c:pt idx="44">
                  <c:v>August 2013</c:v>
                </c:pt>
                <c:pt idx="45">
                  <c:v>September 2013</c:v>
                </c:pt>
                <c:pt idx="46">
                  <c:v>October 2013</c:v>
                </c:pt>
                <c:pt idx="47">
                  <c:v>November 2013</c:v>
                </c:pt>
                <c:pt idx="48">
                  <c:v>December 2013</c:v>
                </c:pt>
                <c:pt idx="49">
                  <c:v>January 2014</c:v>
                </c:pt>
                <c:pt idx="50">
                  <c:v>February 2014</c:v>
                </c:pt>
                <c:pt idx="51">
                  <c:v>March 2014</c:v>
                </c:pt>
                <c:pt idx="52">
                  <c:v>April 2014</c:v>
                </c:pt>
                <c:pt idx="53">
                  <c:v>May 2014</c:v>
                </c:pt>
                <c:pt idx="54">
                  <c:v>June 2014</c:v>
                </c:pt>
                <c:pt idx="55">
                  <c:v>July 2014</c:v>
                </c:pt>
                <c:pt idx="56">
                  <c:v>August 2014</c:v>
                </c:pt>
                <c:pt idx="57">
                  <c:v>September 2014</c:v>
                </c:pt>
                <c:pt idx="58">
                  <c:v>October 2014</c:v>
                </c:pt>
                <c:pt idx="59">
                  <c:v>November 2014</c:v>
                </c:pt>
                <c:pt idx="60">
                  <c:v>December 2014</c:v>
                </c:pt>
                <c:pt idx="61">
                  <c:v>January 2015</c:v>
                </c:pt>
                <c:pt idx="62">
                  <c:v>February 2015</c:v>
                </c:pt>
                <c:pt idx="63">
                  <c:v>March 2015</c:v>
                </c:pt>
                <c:pt idx="64">
                  <c:v>April 2015</c:v>
                </c:pt>
                <c:pt idx="65">
                  <c:v>May 2015</c:v>
                </c:pt>
                <c:pt idx="66">
                  <c:v>June 2015</c:v>
                </c:pt>
                <c:pt idx="67">
                  <c:v>July 2015</c:v>
                </c:pt>
                <c:pt idx="68">
                  <c:v>August 2015</c:v>
                </c:pt>
                <c:pt idx="69">
                  <c:v>September 2015</c:v>
                </c:pt>
                <c:pt idx="70">
                  <c:v>October 2015</c:v>
                </c:pt>
                <c:pt idx="71">
                  <c:v>November 2015</c:v>
                </c:pt>
                <c:pt idx="72">
                  <c:v>December 2015</c:v>
                </c:pt>
                <c:pt idx="73">
                  <c:v>January 2016</c:v>
                </c:pt>
                <c:pt idx="74">
                  <c:v>February 2016</c:v>
                </c:pt>
                <c:pt idx="75">
                  <c:v>March 2016</c:v>
                </c:pt>
                <c:pt idx="76">
                  <c:v>April 2016</c:v>
                </c:pt>
                <c:pt idx="77">
                  <c:v>May 2016</c:v>
                </c:pt>
                <c:pt idx="78">
                  <c:v>June 2016</c:v>
                </c:pt>
                <c:pt idx="79">
                  <c:v>July 2016</c:v>
                </c:pt>
                <c:pt idx="80">
                  <c:v>August 2016</c:v>
                </c:pt>
                <c:pt idx="81">
                  <c:v>September 2016</c:v>
                </c:pt>
                <c:pt idx="82">
                  <c:v>October 2016</c:v>
                </c:pt>
              </c:strCache>
            </c:strRef>
          </c:cat>
          <c:val>
            <c:numRef>
              <c:f>'Report Calc'!$D$2:$D$84</c:f>
              <c:numCache>
                <c:formatCode>0</c:formatCode>
                <c:ptCount val="83"/>
                <c:pt idx="0">
                  <c:v>1299.5728571428572</c:v>
                </c:pt>
                <c:pt idx="1">
                  <c:v>1215.2725</c:v>
                </c:pt>
                <c:pt idx="2">
                  <c:v>1488.7274999999997</c:v>
                </c:pt>
                <c:pt idx="3">
                  <c:v>947.44342105263149</c:v>
                </c:pt>
                <c:pt idx="4">
                  <c:v>1290.5543529411766</c:v>
                </c:pt>
                <c:pt idx="5">
                  <c:v>573.77794117647068</c:v>
                </c:pt>
                <c:pt idx="6">
                  <c:v>706.27555555555568</c:v>
                </c:pt>
                <c:pt idx="7">
                  <c:v>624.6851764705882</c:v>
                </c:pt>
                <c:pt idx="8">
                  <c:v>883.37888888888892</c:v>
                </c:pt>
                <c:pt idx="9">
                  <c:v>1608.2733333333331</c:v>
                </c:pt>
                <c:pt idx="10">
                  <c:v>1421.9789999999998</c:v>
                </c:pt>
                <c:pt idx="11">
                  <c:v>1303.1055555555556</c:v>
                </c:pt>
                <c:pt idx="12">
                  <c:v>740.57533333333322</c:v>
                </c:pt>
                <c:pt idx="13">
                  <c:v>1068.1755882352941</c:v>
                </c:pt>
                <c:pt idx="14">
                  <c:v>1372.2149999999999</c:v>
                </c:pt>
                <c:pt idx="15">
                  <c:v>846.76868421052632</c:v>
                </c:pt>
                <c:pt idx="16">
                  <c:v>1390.038</c:v>
                </c:pt>
                <c:pt idx="17">
                  <c:v>541.80176470588231</c:v>
                </c:pt>
                <c:pt idx="18">
                  <c:v>584.46</c:v>
                </c:pt>
                <c:pt idx="19">
                  <c:v>557.61199999999997</c:v>
                </c:pt>
                <c:pt idx="20">
                  <c:v>821.80184210526318</c:v>
                </c:pt>
                <c:pt idx="21">
                  <c:v>1762.628705882353</c:v>
                </c:pt>
                <c:pt idx="22">
                  <c:v>1488.9549999999999</c:v>
                </c:pt>
                <c:pt idx="23">
                  <c:v>1126.8111111111114</c:v>
                </c:pt>
                <c:pt idx="24">
                  <c:v>680.27555555555568</c:v>
                </c:pt>
                <c:pt idx="25">
                  <c:v>1014.223888888889</c:v>
                </c:pt>
                <c:pt idx="26">
                  <c:v>1243.3544117647061</c:v>
                </c:pt>
                <c:pt idx="27">
                  <c:v>1074.9599999999998</c:v>
                </c:pt>
                <c:pt idx="28">
                  <c:v>1076.2623529411765</c:v>
                </c:pt>
                <c:pt idx="29">
                  <c:v>401.72166666666669</c:v>
                </c:pt>
                <c:pt idx="30">
                  <c:v>461.74374999999998</c:v>
                </c:pt>
                <c:pt idx="31">
                  <c:v>568.56264705882359</c:v>
                </c:pt>
                <c:pt idx="32">
                  <c:v>685.92105263157896</c:v>
                </c:pt>
                <c:pt idx="33">
                  <c:v>1247.3825000000002</c:v>
                </c:pt>
                <c:pt idx="34">
                  <c:v>1124.1031578947368</c:v>
                </c:pt>
                <c:pt idx="35">
                  <c:v>1015.7225</c:v>
                </c:pt>
                <c:pt idx="36">
                  <c:v>644.17599999999993</c:v>
                </c:pt>
                <c:pt idx="37">
                  <c:v>820.87777777777774</c:v>
                </c:pt>
                <c:pt idx="38">
                  <c:v>999.19624999999985</c:v>
                </c:pt>
                <c:pt idx="39">
                  <c:v>913.94333333333327</c:v>
                </c:pt>
                <c:pt idx="40">
                  <c:v>929.7166666666667</c:v>
                </c:pt>
                <c:pt idx="41">
                  <c:v>403.36400000000003</c:v>
                </c:pt>
                <c:pt idx="42">
                  <c:v>398.14125000000001</c:v>
                </c:pt>
                <c:pt idx="43">
                  <c:v>355.72447368421058</c:v>
                </c:pt>
                <c:pt idx="44">
                  <c:v>691.47764705882355</c:v>
                </c:pt>
                <c:pt idx="45">
                  <c:v>1251.51</c:v>
                </c:pt>
                <c:pt idx="46">
                  <c:v>1100.5355263157894</c:v>
                </c:pt>
                <c:pt idx="47">
                  <c:v>934.42049999999995</c:v>
                </c:pt>
                <c:pt idx="48">
                  <c:v>674.98599999999999</c:v>
                </c:pt>
                <c:pt idx="49">
                  <c:v>864.53670588235286</c:v>
                </c:pt>
                <c:pt idx="50">
                  <c:v>934.14750000000004</c:v>
                </c:pt>
                <c:pt idx="51">
                  <c:v>626.7108823529411</c:v>
                </c:pt>
                <c:pt idx="52">
                  <c:v>921.31</c:v>
                </c:pt>
                <c:pt idx="53">
                  <c:v>307.06611764705877</c:v>
                </c:pt>
                <c:pt idx="54">
                  <c:v>309.23558823529413</c:v>
                </c:pt>
                <c:pt idx="55">
                  <c:v>329.19421052631577</c:v>
                </c:pt>
                <c:pt idx="56">
                  <c:v>581.34375</c:v>
                </c:pt>
                <c:pt idx="57">
                  <c:v>1124.9333333333334</c:v>
                </c:pt>
                <c:pt idx="58">
                  <c:v>1158.508</c:v>
                </c:pt>
                <c:pt idx="59">
                  <c:v>969.57249999999988</c:v>
                </c:pt>
                <c:pt idx="60">
                  <c:v>632.75333333333344</c:v>
                </c:pt>
                <c:pt idx="61">
                  <c:v>777.5625</c:v>
                </c:pt>
                <c:pt idx="62">
                  <c:v>916.72750000000019</c:v>
                </c:pt>
                <c:pt idx="63">
                  <c:v>678.52777777777783</c:v>
                </c:pt>
                <c:pt idx="64">
                  <c:v>905.6305555555557</c:v>
                </c:pt>
                <c:pt idx="65">
                  <c:v>381.24775</c:v>
                </c:pt>
                <c:pt idx="66">
                  <c:v>400.09666666666669</c:v>
                </c:pt>
                <c:pt idx="67">
                  <c:v>406.83499999999998</c:v>
                </c:pt>
                <c:pt idx="68">
                  <c:v>553.2876470588235</c:v>
                </c:pt>
                <c:pt idx="69">
                  <c:v>1050.1327777777778</c:v>
                </c:pt>
                <c:pt idx="70">
                  <c:v>1233.2105882352944</c:v>
                </c:pt>
                <c:pt idx="71">
                  <c:v>1003.5120588235295</c:v>
                </c:pt>
                <c:pt idx="72">
                  <c:v>747.13757575757575</c:v>
                </c:pt>
                <c:pt idx="73">
                  <c:v>733.34625000000005</c:v>
                </c:pt>
                <c:pt idx="74">
                  <c:v>889.02411764705892</c:v>
                </c:pt>
                <c:pt idx="75">
                  <c:v>688.243947368421</c:v>
                </c:pt>
                <c:pt idx="76">
                  <c:v>942.40899999999988</c:v>
                </c:pt>
                <c:pt idx="77">
                  <c:v>328.05500000000001</c:v>
                </c:pt>
                <c:pt idx="78">
                  <c:v>304.12777777777774</c:v>
                </c:pt>
                <c:pt idx="79">
                  <c:v>343.93450000000001</c:v>
                </c:pt>
                <c:pt idx="80">
                  <c:v>367.6194736842105</c:v>
                </c:pt>
                <c:pt idx="81">
                  <c:v>1078.8378823529413</c:v>
                </c:pt>
                <c:pt idx="82">
                  <c:v>1024.4688235294118</c:v>
                </c:pt>
              </c:numCache>
            </c:numRef>
          </c:val>
          <c:smooth val="0"/>
        </c:ser>
        <c:dLbls>
          <c:showLegendKey val="0"/>
          <c:showVal val="0"/>
          <c:showCatName val="0"/>
          <c:showSerName val="0"/>
          <c:showPercent val="0"/>
          <c:showBubbleSize val="0"/>
        </c:dLbls>
        <c:smooth val="0"/>
        <c:axId val="315644256"/>
        <c:axId val="315644816"/>
      </c:lineChart>
      <c:catAx>
        <c:axId val="315644256"/>
        <c:scaling>
          <c:orientation val="minMax"/>
        </c:scaling>
        <c:delete val="0"/>
        <c:axPos val="b"/>
        <c:numFmt formatCode="General" sourceLinked="0"/>
        <c:majorTickMark val="none"/>
        <c:minorTickMark val="none"/>
        <c:tickLblPos val="nextTo"/>
        <c:txPr>
          <a:bodyPr rot="-3300000"/>
          <a:lstStyle/>
          <a:p>
            <a:pPr>
              <a:defRPr/>
            </a:pPr>
            <a:endParaRPr lang="en-US"/>
          </a:p>
        </c:txPr>
        <c:crossAx val="315644816"/>
        <c:crosses val="autoZero"/>
        <c:auto val="1"/>
        <c:lblAlgn val="ctr"/>
        <c:lblOffset val="100"/>
        <c:noMultiLvlLbl val="0"/>
      </c:catAx>
      <c:valAx>
        <c:axId val="315644816"/>
        <c:scaling>
          <c:orientation val="minMax"/>
        </c:scaling>
        <c:delete val="0"/>
        <c:axPos val="l"/>
        <c:majorGridlines/>
        <c:title>
          <c:tx>
            <c:rich>
              <a:bodyPr/>
              <a:lstStyle/>
              <a:p>
                <a:pPr>
                  <a:defRPr/>
                </a:pPr>
                <a:r>
                  <a:rPr lang="en-US"/>
                  <a:t>Average</a:t>
                </a:r>
                <a:r>
                  <a:rPr lang="en-US" baseline="0"/>
                  <a:t> Door Count</a:t>
                </a:r>
                <a:endParaRPr lang="en-US"/>
              </a:p>
            </c:rich>
          </c:tx>
          <c:overlay val="0"/>
        </c:title>
        <c:numFmt formatCode="0" sourceLinked="1"/>
        <c:majorTickMark val="none"/>
        <c:minorTickMark val="none"/>
        <c:tickLblPos val="nextTo"/>
        <c:crossAx val="315644256"/>
        <c:crosses val="autoZero"/>
        <c:crossBetween val="between"/>
      </c:valAx>
    </c:plotArea>
    <c:legend>
      <c:legendPos val="r"/>
      <c:overlay val="0"/>
    </c:legend>
    <c:plotVisOnly val="1"/>
    <c:dispBlanksAs val="gap"/>
    <c:showDLblsOverMax val="0"/>
  </c:chart>
  <c:printSettings>
    <c:headerFooter/>
    <c:pageMargins b="0.2" l="0.2" r="0.2" t="0.2" header="0.2" footer="0.2"/>
    <c:pageSetup orientation="landscape"/>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Average Door Count</a:t>
            </a:r>
          </a:p>
        </c:rich>
      </c:tx>
      <c:overlay val="0"/>
    </c:title>
    <c:autoTitleDeleted val="0"/>
    <c:plotArea>
      <c:layout/>
      <c:lineChart>
        <c:grouping val="standard"/>
        <c:varyColors val="0"/>
        <c:ser>
          <c:idx val="0"/>
          <c:order val="0"/>
          <c:tx>
            <c:strRef>
              <c:f>'Report Calc'!$B$1</c:f>
              <c:strCache>
                <c:ptCount val="1"/>
                <c:pt idx="0">
                  <c:v>Monday - Thursday</c:v>
                </c:pt>
              </c:strCache>
            </c:strRef>
          </c:tx>
          <c:marker>
            <c:symbol val="none"/>
          </c:marker>
          <c:cat>
            <c:strRef>
              <c:f>'Report Calc'!$A$2:$A$84</c:f>
              <c:strCache>
                <c:ptCount val="83"/>
                <c:pt idx="0">
                  <c:v>December 2009</c:v>
                </c:pt>
                <c:pt idx="1">
                  <c:v>January 2010</c:v>
                </c:pt>
                <c:pt idx="2">
                  <c:v>February 2010</c:v>
                </c:pt>
                <c:pt idx="3">
                  <c:v>March 2010</c:v>
                </c:pt>
                <c:pt idx="4">
                  <c:v>April 2010</c:v>
                </c:pt>
                <c:pt idx="5">
                  <c:v>May 2010</c:v>
                </c:pt>
                <c:pt idx="6">
                  <c:v>June 2010</c:v>
                </c:pt>
                <c:pt idx="7">
                  <c:v>July 2010</c:v>
                </c:pt>
                <c:pt idx="8">
                  <c:v>August 2010</c:v>
                </c:pt>
                <c:pt idx="9">
                  <c:v>September 2010</c:v>
                </c:pt>
                <c:pt idx="10">
                  <c:v>October 2010</c:v>
                </c:pt>
                <c:pt idx="11">
                  <c:v>November 2010</c:v>
                </c:pt>
                <c:pt idx="12">
                  <c:v>December 2010</c:v>
                </c:pt>
                <c:pt idx="13">
                  <c:v>January 2011</c:v>
                </c:pt>
                <c:pt idx="14">
                  <c:v>February 2011</c:v>
                </c:pt>
                <c:pt idx="15">
                  <c:v>March 2011</c:v>
                </c:pt>
                <c:pt idx="16">
                  <c:v>April 2011</c:v>
                </c:pt>
                <c:pt idx="17">
                  <c:v>May 2011</c:v>
                </c:pt>
                <c:pt idx="18">
                  <c:v>June 2011</c:v>
                </c:pt>
                <c:pt idx="19">
                  <c:v>July 2011</c:v>
                </c:pt>
                <c:pt idx="20">
                  <c:v>August 2011</c:v>
                </c:pt>
                <c:pt idx="21">
                  <c:v>September 2011</c:v>
                </c:pt>
                <c:pt idx="22">
                  <c:v>October 2011</c:v>
                </c:pt>
                <c:pt idx="23">
                  <c:v>November 2011</c:v>
                </c:pt>
                <c:pt idx="24">
                  <c:v>December 2011</c:v>
                </c:pt>
                <c:pt idx="25">
                  <c:v>January 2012</c:v>
                </c:pt>
                <c:pt idx="26">
                  <c:v>February 2012</c:v>
                </c:pt>
                <c:pt idx="27">
                  <c:v>March 2012</c:v>
                </c:pt>
                <c:pt idx="28">
                  <c:v>April 2012</c:v>
                </c:pt>
                <c:pt idx="29">
                  <c:v>May 2012</c:v>
                </c:pt>
                <c:pt idx="30">
                  <c:v>June 2012</c:v>
                </c:pt>
                <c:pt idx="31">
                  <c:v>July 2012</c:v>
                </c:pt>
                <c:pt idx="32">
                  <c:v>August 2012</c:v>
                </c:pt>
                <c:pt idx="33">
                  <c:v>September 2012</c:v>
                </c:pt>
                <c:pt idx="34">
                  <c:v>October 2012</c:v>
                </c:pt>
                <c:pt idx="35">
                  <c:v>November 2012</c:v>
                </c:pt>
                <c:pt idx="36">
                  <c:v>December 2012</c:v>
                </c:pt>
                <c:pt idx="37">
                  <c:v>January 2013</c:v>
                </c:pt>
                <c:pt idx="38">
                  <c:v>February 2013</c:v>
                </c:pt>
                <c:pt idx="39">
                  <c:v>March 2013</c:v>
                </c:pt>
                <c:pt idx="40">
                  <c:v>April 2013</c:v>
                </c:pt>
                <c:pt idx="41">
                  <c:v>May 2013</c:v>
                </c:pt>
                <c:pt idx="42">
                  <c:v>June 2013</c:v>
                </c:pt>
                <c:pt idx="43">
                  <c:v>July 2013</c:v>
                </c:pt>
                <c:pt idx="44">
                  <c:v>August 2013</c:v>
                </c:pt>
                <c:pt idx="45">
                  <c:v>September 2013</c:v>
                </c:pt>
                <c:pt idx="46">
                  <c:v>October 2013</c:v>
                </c:pt>
                <c:pt idx="47">
                  <c:v>November 2013</c:v>
                </c:pt>
                <c:pt idx="48">
                  <c:v>December 2013</c:v>
                </c:pt>
                <c:pt idx="49">
                  <c:v>January 2014</c:v>
                </c:pt>
                <c:pt idx="50">
                  <c:v>February 2014</c:v>
                </c:pt>
                <c:pt idx="51">
                  <c:v>March 2014</c:v>
                </c:pt>
                <c:pt idx="52">
                  <c:v>April 2014</c:v>
                </c:pt>
                <c:pt idx="53">
                  <c:v>May 2014</c:v>
                </c:pt>
                <c:pt idx="54">
                  <c:v>June 2014</c:v>
                </c:pt>
                <c:pt idx="55">
                  <c:v>July 2014</c:v>
                </c:pt>
                <c:pt idx="56">
                  <c:v>August 2014</c:v>
                </c:pt>
                <c:pt idx="57">
                  <c:v>September 2014</c:v>
                </c:pt>
                <c:pt idx="58">
                  <c:v>October 2014</c:v>
                </c:pt>
                <c:pt idx="59">
                  <c:v>November 2014</c:v>
                </c:pt>
                <c:pt idx="60">
                  <c:v>December 2014</c:v>
                </c:pt>
                <c:pt idx="61">
                  <c:v>January 2015</c:v>
                </c:pt>
                <c:pt idx="62">
                  <c:v>February 2015</c:v>
                </c:pt>
                <c:pt idx="63">
                  <c:v>March 2015</c:v>
                </c:pt>
                <c:pt idx="64">
                  <c:v>April 2015</c:v>
                </c:pt>
                <c:pt idx="65">
                  <c:v>May 2015</c:v>
                </c:pt>
                <c:pt idx="66">
                  <c:v>June 2015</c:v>
                </c:pt>
                <c:pt idx="67">
                  <c:v>July 2015</c:v>
                </c:pt>
                <c:pt idx="68">
                  <c:v>August 2015</c:v>
                </c:pt>
                <c:pt idx="69">
                  <c:v>September 2015</c:v>
                </c:pt>
                <c:pt idx="70">
                  <c:v>October 2015</c:v>
                </c:pt>
                <c:pt idx="71">
                  <c:v>November 2015</c:v>
                </c:pt>
                <c:pt idx="72">
                  <c:v>December 2015</c:v>
                </c:pt>
                <c:pt idx="73">
                  <c:v>January 2016</c:v>
                </c:pt>
                <c:pt idx="74">
                  <c:v>February 2016</c:v>
                </c:pt>
                <c:pt idx="75">
                  <c:v>March 2016</c:v>
                </c:pt>
                <c:pt idx="76">
                  <c:v>April 2016</c:v>
                </c:pt>
                <c:pt idx="77">
                  <c:v>May 2016</c:v>
                </c:pt>
                <c:pt idx="78">
                  <c:v>June 2016</c:v>
                </c:pt>
                <c:pt idx="79">
                  <c:v>July 2016</c:v>
                </c:pt>
                <c:pt idx="80">
                  <c:v>August 2016</c:v>
                </c:pt>
                <c:pt idx="81">
                  <c:v>September 2016</c:v>
                </c:pt>
                <c:pt idx="82">
                  <c:v>October 2016</c:v>
                </c:pt>
              </c:strCache>
            </c:strRef>
          </c:cat>
          <c:val>
            <c:numRef>
              <c:f>'Report Calc'!$B$2:$B$84</c:f>
              <c:numCache>
                <c:formatCode>0</c:formatCode>
                <c:ptCount val="83"/>
                <c:pt idx="0">
                  <c:v>1827.7257142857143</c:v>
                </c:pt>
                <c:pt idx="1">
                  <c:v>1573.9749999999999</c:v>
                </c:pt>
                <c:pt idx="2">
                  <c:v>2076.8149999999996</c:v>
                </c:pt>
                <c:pt idx="3">
                  <c:v>1297.5368421052631</c:v>
                </c:pt>
                <c:pt idx="4">
                  <c:v>1955.964705882353</c:v>
                </c:pt>
                <c:pt idx="5">
                  <c:v>869.22588235294131</c:v>
                </c:pt>
                <c:pt idx="6">
                  <c:v>1051.9311111111112</c:v>
                </c:pt>
                <c:pt idx="7">
                  <c:v>925.7223529411765</c:v>
                </c:pt>
                <c:pt idx="8">
                  <c:v>1238.9577777777779</c:v>
                </c:pt>
                <c:pt idx="9">
                  <c:v>2107.1266666666661</c:v>
                </c:pt>
                <c:pt idx="10">
                  <c:v>2003.1179999999997</c:v>
                </c:pt>
                <c:pt idx="11">
                  <c:v>1805.9311111111112</c:v>
                </c:pt>
                <c:pt idx="12">
                  <c:v>1079.8839999999998</c:v>
                </c:pt>
                <c:pt idx="13">
                  <c:v>1392.1011764705884</c:v>
                </c:pt>
                <c:pt idx="14">
                  <c:v>1823.3799999999999</c:v>
                </c:pt>
                <c:pt idx="15">
                  <c:v>1254.7873684210526</c:v>
                </c:pt>
                <c:pt idx="16">
                  <c:v>1840.54</c:v>
                </c:pt>
                <c:pt idx="17">
                  <c:v>791.62352941176471</c:v>
                </c:pt>
                <c:pt idx="18">
                  <c:v>886.04000000000008</c:v>
                </c:pt>
                <c:pt idx="19">
                  <c:v>840.56</c:v>
                </c:pt>
                <c:pt idx="20">
                  <c:v>1139.5936842105264</c:v>
                </c:pt>
                <c:pt idx="21">
                  <c:v>2068.5294117647059</c:v>
                </c:pt>
                <c:pt idx="22">
                  <c:v>1979.1200000000001</c:v>
                </c:pt>
                <c:pt idx="23">
                  <c:v>1774.9622222222226</c:v>
                </c:pt>
                <c:pt idx="24">
                  <c:v>980.25777777777796</c:v>
                </c:pt>
                <c:pt idx="25">
                  <c:v>1285.4977777777779</c:v>
                </c:pt>
                <c:pt idx="26">
                  <c:v>1637.4188235294121</c:v>
                </c:pt>
                <c:pt idx="27">
                  <c:v>1566.9999999999998</c:v>
                </c:pt>
                <c:pt idx="28">
                  <c:v>1493.6847058823528</c:v>
                </c:pt>
                <c:pt idx="29">
                  <c:v>592.45333333333338</c:v>
                </c:pt>
                <c:pt idx="30">
                  <c:v>689.48749999999995</c:v>
                </c:pt>
                <c:pt idx="31">
                  <c:v>627.91529411764714</c:v>
                </c:pt>
                <c:pt idx="32">
                  <c:v>836.24210526315801</c:v>
                </c:pt>
                <c:pt idx="33">
                  <c:v>1659.3850000000002</c:v>
                </c:pt>
                <c:pt idx="34">
                  <c:v>1544.1263157894737</c:v>
                </c:pt>
                <c:pt idx="35">
                  <c:v>1241.5650000000001</c:v>
                </c:pt>
                <c:pt idx="36">
                  <c:v>883.53199999999993</c:v>
                </c:pt>
                <c:pt idx="37">
                  <c:v>1086.9155555555556</c:v>
                </c:pt>
                <c:pt idx="38">
                  <c:v>1353.8524999999997</c:v>
                </c:pt>
                <c:pt idx="39">
                  <c:v>1303.8566666666666</c:v>
                </c:pt>
                <c:pt idx="40">
                  <c:v>1264.5533333333333</c:v>
                </c:pt>
                <c:pt idx="41">
                  <c:v>626.6</c:v>
                </c:pt>
                <c:pt idx="42">
                  <c:v>593.87250000000006</c:v>
                </c:pt>
                <c:pt idx="43">
                  <c:v>521.2589473684211</c:v>
                </c:pt>
                <c:pt idx="44">
                  <c:v>999.19529411764699</c:v>
                </c:pt>
                <c:pt idx="45">
                  <c:v>1708.46</c:v>
                </c:pt>
                <c:pt idx="46">
                  <c:v>1639.341052631579</c:v>
                </c:pt>
                <c:pt idx="47">
                  <c:v>1360.905</c:v>
                </c:pt>
                <c:pt idx="48">
                  <c:v>1003.3920000000001</c:v>
                </c:pt>
                <c:pt idx="49">
                  <c:v>1213.1294117647058</c:v>
                </c:pt>
                <c:pt idx="50">
                  <c:v>1389.7650000000001</c:v>
                </c:pt>
                <c:pt idx="51">
                  <c:v>952.73176470588226</c:v>
                </c:pt>
                <c:pt idx="52">
                  <c:v>1287</c:v>
                </c:pt>
                <c:pt idx="53">
                  <c:v>455.94823529411758</c:v>
                </c:pt>
                <c:pt idx="54">
                  <c:v>459.2211764705882</c:v>
                </c:pt>
                <c:pt idx="55">
                  <c:v>487.04842105263157</c:v>
                </c:pt>
                <c:pt idx="56">
                  <c:v>771.12749999999994</c:v>
                </c:pt>
                <c:pt idx="57">
                  <c:v>1595.4466666666667</c:v>
                </c:pt>
                <c:pt idx="58">
                  <c:v>1671.8000000000002</c:v>
                </c:pt>
                <c:pt idx="59">
                  <c:v>1469.3249999999998</c:v>
                </c:pt>
                <c:pt idx="60">
                  <c:v>1042.0800000000002</c:v>
                </c:pt>
                <c:pt idx="61">
                  <c:v>1141.7249999999999</c:v>
                </c:pt>
                <c:pt idx="62">
                  <c:v>1375.7250000000004</c:v>
                </c:pt>
                <c:pt idx="63">
                  <c:v>1021.6555555555557</c:v>
                </c:pt>
                <c:pt idx="64">
                  <c:v>1383.1711111111113</c:v>
                </c:pt>
                <c:pt idx="65">
                  <c:v>531.40750000000003</c:v>
                </c:pt>
                <c:pt idx="66">
                  <c:v>578.6733333333334</c:v>
                </c:pt>
                <c:pt idx="67">
                  <c:v>586.04</c:v>
                </c:pt>
                <c:pt idx="68">
                  <c:v>777.67529411764701</c:v>
                </c:pt>
                <c:pt idx="69">
                  <c:v>1752.2555555555555</c:v>
                </c:pt>
                <c:pt idx="70">
                  <c:v>1804.4611764705885</c:v>
                </c:pt>
                <c:pt idx="71">
                  <c:v>1514.4541176470589</c:v>
                </c:pt>
                <c:pt idx="72">
                  <c:v>1056.7818181818182</c:v>
                </c:pt>
                <c:pt idx="73">
                  <c:v>1184.8525000000002</c:v>
                </c:pt>
                <c:pt idx="74">
                  <c:v>1487.6282352941178</c:v>
                </c:pt>
                <c:pt idx="75">
                  <c:v>1148.5978947368421</c:v>
                </c:pt>
                <c:pt idx="76">
                  <c:v>1587.6899999999998</c:v>
                </c:pt>
                <c:pt idx="77">
                  <c:v>497.64000000000004</c:v>
                </c:pt>
                <c:pt idx="78">
                  <c:v>450.17555555555555</c:v>
                </c:pt>
                <c:pt idx="79">
                  <c:v>488.08500000000004</c:v>
                </c:pt>
                <c:pt idx="80">
                  <c:v>570.13894736842099</c:v>
                </c:pt>
                <c:pt idx="81">
                  <c:v>1769.1317647058825</c:v>
                </c:pt>
                <c:pt idx="82">
                  <c:v>1689.3576470588237</c:v>
                </c:pt>
              </c:numCache>
            </c:numRef>
          </c:val>
          <c:smooth val="0"/>
        </c:ser>
        <c:ser>
          <c:idx val="1"/>
          <c:order val="1"/>
          <c:tx>
            <c:strRef>
              <c:f>'Report Calc'!$C$1</c:f>
              <c:strCache>
                <c:ptCount val="1"/>
                <c:pt idx="0">
                  <c:v>Friday</c:v>
                </c:pt>
              </c:strCache>
            </c:strRef>
          </c:tx>
          <c:marker>
            <c:symbol val="none"/>
          </c:marker>
          <c:cat>
            <c:strRef>
              <c:f>'Report Calc'!$A$2:$A$84</c:f>
              <c:strCache>
                <c:ptCount val="83"/>
                <c:pt idx="0">
                  <c:v>December 2009</c:v>
                </c:pt>
                <c:pt idx="1">
                  <c:v>January 2010</c:v>
                </c:pt>
                <c:pt idx="2">
                  <c:v>February 2010</c:v>
                </c:pt>
                <c:pt idx="3">
                  <c:v>March 2010</c:v>
                </c:pt>
                <c:pt idx="4">
                  <c:v>April 2010</c:v>
                </c:pt>
                <c:pt idx="5">
                  <c:v>May 2010</c:v>
                </c:pt>
                <c:pt idx="6">
                  <c:v>June 2010</c:v>
                </c:pt>
                <c:pt idx="7">
                  <c:v>July 2010</c:v>
                </c:pt>
                <c:pt idx="8">
                  <c:v>August 2010</c:v>
                </c:pt>
                <c:pt idx="9">
                  <c:v>September 2010</c:v>
                </c:pt>
                <c:pt idx="10">
                  <c:v>October 2010</c:v>
                </c:pt>
                <c:pt idx="11">
                  <c:v>November 2010</c:v>
                </c:pt>
                <c:pt idx="12">
                  <c:v>December 2010</c:v>
                </c:pt>
                <c:pt idx="13">
                  <c:v>January 2011</c:v>
                </c:pt>
                <c:pt idx="14">
                  <c:v>February 2011</c:v>
                </c:pt>
                <c:pt idx="15">
                  <c:v>March 2011</c:v>
                </c:pt>
                <c:pt idx="16">
                  <c:v>April 2011</c:v>
                </c:pt>
                <c:pt idx="17">
                  <c:v>May 2011</c:v>
                </c:pt>
                <c:pt idx="18">
                  <c:v>June 2011</c:v>
                </c:pt>
                <c:pt idx="19">
                  <c:v>July 2011</c:v>
                </c:pt>
                <c:pt idx="20">
                  <c:v>August 2011</c:v>
                </c:pt>
                <c:pt idx="21">
                  <c:v>September 2011</c:v>
                </c:pt>
                <c:pt idx="22">
                  <c:v>October 2011</c:v>
                </c:pt>
                <c:pt idx="23">
                  <c:v>November 2011</c:v>
                </c:pt>
                <c:pt idx="24">
                  <c:v>December 2011</c:v>
                </c:pt>
                <c:pt idx="25">
                  <c:v>January 2012</c:v>
                </c:pt>
                <c:pt idx="26">
                  <c:v>February 2012</c:v>
                </c:pt>
                <c:pt idx="27">
                  <c:v>March 2012</c:v>
                </c:pt>
                <c:pt idx="28">
                  <c:v>April 2012</c:v>
                </c:pt>
                <c:pt idx="29">
                  <c:v>May 2012</c:v>
                </c:pt>
                <c:pt idx="30">
                  <c:v>June 2012</c:v>
                </c:pt>
                <c:pt idx="31">
                  <c:v>July 2012</c:v>
                </c:pt>
                <c:pt idx="32">
                  <c:v>August 2012</c:v>
                </c:pt>
                <c:pt idx="33">
                  <c:v>September 2012</c:v>
                </c:pt>
                <c:pt idx="34">
                  <c:v>October 2012</c:v>
                </c:pt>
                <c:pt idx="35">
                  <c:v>November 2012</c:v>
                </c:pt>
                <c:pt idx="36">
                  <c:v>December 2012</c:v>
                </c:pt>
                <c:pt idx="37">
                  <c:v>January 2013</c:v>
                </c:pt>
                <c:pt idx="38">
                  <c:v>February 2013</c:v>
                </c:pt>
                <c:pt idx="39">
                  <c:v>March 2013</c:v>
                </c:pt>
                <c:pt idx="40">
                  <c:v>April 2013</c:v>
                </c:pt>
                <c:pt idx="41">
                  <c:v>May 2013</c:v>
                </c:pt>
                <c:pt idx="42">
                  <c:v>June 2013</c:v>
                </c:pt>
                <c:pt idx="43">
                  <c:v>July 2013</c:v>
                </c:pt>
                <c:pt idx="44">
                  <c:v>August 2013</c:v>
                </c:pt>
                <c:pt idx="45">
                  <c:v>September 2013</c:v>
                </c:pt>
                <c:pt idx="46">
                  <c:v>October 2013</c:v>
                </c:pt>
                <c:pt idx="47">
                  <c:v>November 2013</c:v>
                </c:pt>
                <c:pt idx="48">
                  <c:v>December 2013</c:v>
                </c:pt>
                <c:pt idx="49">
                  <c:v>January 2014</c:v>
                </c:pt>
                <c:pt idx="50">
                  <c:v>February 2014</c:v>
                </c:pt>
                <c:pt idx="51">
                  <c:v>March 2014</c:v>
                </c:pt>
                <c:pt idx="52">
                  <c:v>April 2014</c:v>
                </c:pt>
                <c:pt idx="53">
                  <c:v>May 2014</c:v>
                </c:pt>
                <c:pt idx="54">
                  <c:v>June 2014</c:v>
                </c:pt>
                <c:pt idx="55">
                  <c:v>July 2014</c:v>
                </c:pt>
                <c:pt idx="56">
                  <c:v>August 2014</c:v>
                </c:pt>
                <c:pt idx="57">
                  <c:v>September 2014</c:v>
                </c:pt>
                <c:pt idx="58">
                  <c:v>October 2014</c:v>
                </c:pt>
                <c:pt idx="59">
                  <c:v>November 2014</c:v>
                </c:pt>
                <c:pt idx="60">
                  <c:v>December 2014</c:v>
                </c:pt>
                <c:pt idx="61">
                  <c:v>January 2015</c:v>
                </c:pt>
                <c:pt idx="62">
                  <c:v>February 2015</c:v>
                </c:pt>
                <c:pt idx="63">
                  <c:v>March 2015</c:v>
                </c:pt>
                <c:pt idx="64">
                  <c:v>April 2015</c:v>
                </c:pt>
                <c:pt idx="65">
                  <c:v>May 2015</c:v>
                </c:pt>
                <c:pt idx="66">
                  <c:v>June 2015</c:v>
                </c:pt>
                <c:pt idx="67">
                  <c:v>July 2015</c:v>
                </c:pt>
                <c:pt idx="68">
                  <c:v>August 2015</c:v>
                </c:pt>
                <c:pt idx="69">
                  <c:v>September 2015</c:v>
                </c:pt>
                <c:pt idx="70">
                  <c:v>October 2015</c:v>
                </c:pt>
                <c:pt idx="71">
                  <c:v>November 2015</c:v>
                </c:pt>
                <c:pt idx="72">
                  <c:v>December 2015</c:v>
                </c:pt>
                <c:pt idx="73">
                  <c:v>January 2016</c:v>
                </c:pt>
                <c:pt idx="74">
                  <c:v>February 2016</c:v>
                </c:pt>
                <c:pt idx="75">
                  <c:v>March 2016</c:v>
                </c:pt>
                <c:pt idx="76">
                  <c:v>April 2016</c:v>
                </c:pt>
                <c:pt idx="77">
                  <c:v>May 2016</c:v>
                </c:pt>
                <c:pt idx="78">
                  <c:v>June 2016</c:v>
                </c:pt>
                <c:pt idx="79">
                  <c:v>July 2016</c:v>
                </c:pt>
                <c:pt idx="80">
                  <c:v>August 2016</c:v>
                </c:pt>
                <c:pt idx="81">
                  <c:v>September 2016</c:v>
                </c:pt>
                <c:pt idx="82">
                  <c:v>October 2016</c:v>
                </c:pt>
              </c:strCache>
            </c:strRef>
          </c:cat>
          <c:val>
            <c:numRef>
              <c:f>'Report Calc'!$C$2:$C$84</c:f>
              <c:numCache>
                <c:formatCode>0</c:formatCode>
                <c:ptCount val="83"/>
                <c:pt idx="0">
                  <c:v>771.42000000000007</c:v>
                </c:pt>
                <c:pt idx="1">
                  <c:v>856.57</c:v>
                </c:pt>
                <c:pt idx="2">
                  <c:v>900.64</c:v>
                </c:pt>
                <c:pt idx="3">
                  <c:v>597.35</c:v>
                </c:pt>
                <c:pt idx="4">
                  <c:v>625.14400000000001</c:v>
                </c:pt>
                <c:pt idx="5">
                  <c:v>278.33</c:v>
                </c:pt>
                <c:pt idx="6">
                  <c:v>360.62</c:v>
                </c:pt>
                <c:pt idx="7">
                  <c:v>323.64800000000002</c:v>
                </c:pt>
                <c:pt idx="8">
                  <c:v>527.79999999999995</c:v>
                </c:pt>
                <c:pt idx="9">
                  <c:v>1109.42</c:v>
                </c:pt>
                <c:pt idx="10">
                  <c:v>840.84</c:v>
                </c:pt>
                <c:pt idx="11">
                  <c:v>800.28</c:v>
                </c:pt>
                <c:pt idx="12">
                  <c:v>401.26666666666665</c:v>
                </c:pt>
                <c:pt idx="13">
                  <c:v>744.25</c:v>
                </c:pt>
                <c:pt idx="14">
                  <c:v>921.05</c:v>
                </c:pt>
                <c:pt idx="15">
                  <c:v>438.75</c:v>
                </c:pt>
                <c:pt idx="16">
                  <c:v>939.53600000000006</c:v>
                </c:pt>
                <c:pt idx="17">
                  <c:v>291.97999999999996</c:v>
                </c:pt>
                <c:pt idx="18">
                  <c:v>282.87999999999994</c:v>
                </c:pt>
                <c:pt idx="19">
                  <c:v>274.66399999999999</c:v>
                </c:pt>
                <c:pt idx="20">
                  <c:v>504.01</c:v>
                </c:pt>
                <c:pt idx="21">
                  <c:v>1456.7280000000001</c:v>
                </c:pt>
                <c:pt idx="22">
                  <c:v>998.79</c:v>
                </c:pt>
                <c:pt idx="23">
                  <c:v>478.65999999999997</c:v>
                </c:pt>
                <c:pt idx="24">
                  <c:v>380.29333333333335</c:v>
                </c:pt>
                <c:pt idx="25">
                  <c:v>742.95</c:v>
                </c:pt>
                <c:pt idx="26">
                  <c:v>849.29</c:v>
                </c:pt>
                <c:pt idx="27">
                  <c:v>582.91999999999996</c:v>
                </c:pt>
                <c:pt idx="28">
                  <c:v>658.84</c:v>
                </c:pt>
                <c:pt idx="29">
                  <c:v>210.99</c:v>
                </c:pt>
                <c:pt idx="30">
                  <c:v>234</c:v>
                </c:pt>
                <c:pt idx="31">
                  <c:v>509.21</c:v>
                </c:pt>
                <c:pt idx="32">
                  <c:v>535.6</c:v>
                </c:pt>
                <c:pt idx="33">
                  <c:v>835.38000000000011</c:v>
                </c:pt>
                <c:pt idx="34">
                  <c:v>704.08</c:v>
                </c:pt>
                <c:pt idx="35">
                  <c:v>789.87999999999988</c:v>
                </c:pt>
                <c:pt idx="36">
                  <c:v>404.82000000000005</c:v>
                </c:pt>
                <c:pt idx="37">
                  <c:v>554.83999999999992</c:v>
                </c:pt>
                <c:pt idx="38">
                  <c:v>644.54</c:v>
                </c:pt>
                <c:pt idx="39">
                  <c:v>524.03</c:v>
                </c:pt>
                <c:pt idx="40">
                  <c:v>594.88</c:v>
                </c:pt>
                <c:pt idx="41">
                  <c:v>180.12800000000001</c:v>
                </c:pt>
                <c:pt idx="42">
                  <c:v>202.41</c:v>
                </c:pt>
                <c:pt idx="43">
                  <c:v>190.19</c:v>
                </c:pt>
                <c:pt idx="44">
                  <c:v>383.76000000000005</c:v>
                </c:pt>
                <c:pt idx="45">
                  <c:v>794.56000000000006</c:v>
                </c:pt>
                <c:pt idx="46">
                  <c:v>561.73</c:v>
                </c:pt>
                <c:pt idx="47">
                  <c:v>507.93600000000004</c:v>
                </c:pt>
                <c:pt idx="48">
                  <c:v>346.58</c:v>
                </c:pt>
                <c:pt idx="49">
                  <c:v>515.94399999999996</c:v>
                </c:pt>
                <c:pt idx="50">
                  <c:v>478.53</c:v>
                </c:pt>
                <c:pt idx="51">
                  <c:v>300.69</c:v>
                </c:pt>
                <c:pt idx="52">
                  <c:v>555.62</c:v>
                </c:pt>
                <c:pt idx="53">
                  <c:v>158.184</c:v>
                </c:pt>
                <c:pt idx="54">
                  <c:v>159.25</c:v>
                </c:pt>
                <c:pt idx="55">
                  <c:v>171.34</c:v>
                </c:pt>
                <c:pt idx="56">
                  <c:v>391.56000000000006</c:v>
                </c:pt>
                <c:pt idx="57">
                  <c:v>654.41999999999996</c:v>
                </c:pt>
                <c:pt idx="58">
                  <c:v>645.21600000000001</c:v>
                </c:pt>
                <c:pt idx="59">
                  <c:v>469.81999999999994</c:v>
                </c:pt>
                <c:pt idx="60">
                  <c:v>223.42666666666665</c:v>
                </c:pt>
                <c:pt idx="61">
                  <c:v>413.4</c:v>
                </c:pt>
                <c:pt idx="62">
                  <c:v>457.72999999999996</c:v>
                </c:pt>
                <c:pt idx="63">
                  <c:v>335.4</c:v>
                </c:pt>
                <c:pt idx="64">
                  <c:v>428.09000000000003</c:v>
                </c:pt>
                <c:pt idx="65">
                  <c:v>231.08800000000002</c:v>
                </c:pt>
                <c:pt idx="66">
                  <c:v>221.51999999999998</c:v>
                </c:pt>
                <c:pt idx="67">
                  <c:v>227.63</c:v>
                </c:pt>
                <c:pt idx="68">
                  <c:v>328.9</c:v>
                </c:pt>
                <c:pt idx="69">
                  <c:v>348.01</c:v>
                </c:pt>
                <c:pt idx="70">
                  <c:v>661.96</c:v>
                </c:pt>
                <c:pt idx="71">
                  <c:v>492.57000000000005</c:v>
                </c:pt>
                <c:pt idx="72">
                  <c:v>437.49333333333334</c:v>
                </c:pt>
                <c:pt idx="73">
                  <c:v>281.83999999999997</c:v>
                </c:pt>
                <c:pt idx="74">
                  <c:v>290.42</c:v>
                </c:pt>
                <c:pt idx="75">
                  <c:v>227.89</c:v>
                </c:pt>
                <c:pt idx="76">
                  <c:v>297.12799999999999</c:v>
                </c:pt>
                <c:pt idx="77">
                  <c:v>158.47</c:v>
                </c:pt>
                <c:pt idx="78">
                  <c:v>158.07999999999998</c:v>
                </c:pt>
                <c:pt idx="79">
                  <c:v>199.78399999999999</c:v>
                </c:pt>
                <c:pt idx="80">
                  <c:v>165.1</c:v>
                </c:pt>
                <c:pt idx="81">
                  <c:v>388.54400000000004</c:v>
                </c:pt>
                <c:pt idx="82">
                  <c:v>359.58000000000004</c:v>
                </c:pt>
              </c:numCache>
            </c:numRef>
          </c:val>
          <c:smooth val="0"/>
        </c:ser>
        <c:dLbls>
          <c:showLegendKey val="0"/>
          <c:showVal val="0"/>
          <c:showCatName val="0"/>
          <c:showSerName val="0"/>
          <c:showPercent val="0"/>
          <c:showBubbleSize val="0"/>
        </c:dLbls>
        <c:smooth val="0"/>
        <c:axId val="315647616"/>
        <c:axId val="315648176"/>
      </c:lineChart>
      <c:catAx>
        <c:axId val="315647616"/>
        <c:scaling>
          <c:orientation val="minMax"/>
        </c:scaling>
        <c:delete val="0"/>
        <c:axPos val="b"/>
        <c:numFmt formatCode="General" sourceLinked="0"/>
        <c:majorTickMark val="none"/>
        <c:minorTickMark val="none"/>
        <c:tickLblPos val="nextTo"/>
        <c:txPr>
          <a:bodyPr rot="-3300000"/>
          <a:lstStyle/>
          <a:p>
            <a:pPr>
              <a:defRPr/>
            </a:pPr>
            <a:endParaRPr lang="en-US"/>
          </a:p>
        </c:txPr>
        <c:crossAx val="315648176"/>
        <c:crosses val="autoZero"/>
        <c:auto val="1"/>
        <c:lblAlgn val="ctr"/>
        <c:lblOffset val="100"/>
        <c:noMultiLvlLbl val="0"/>
      </c:catAx>
      <c:valAx>
        <c:axId val="315648176"/>
        <c:scaling>
          <c:orientation val="minMax"/>
        </c:scaling>
        <c:delete val="0"/>
        <c:axPos val="l"/>
        <c:majorGridlines/>
        <c:title>
          <c:tx>
            <c:rich>
              <a:bodyPr/>
              <a:lstStyle/>
              <a:p>
                <a:pPr>
                  <a:defRPr/>
                </a:pPr>
                <a:r>
                  <a:rPr lang="en-US"/>
                  <a:t>Average</a:t>
                </a:r>
                <a:r>
                  <a:rPr lang="en-US" baseline="0"/>
                  <a:t> Door Count</a:t>
                </a:r>
                <a:endParaRPr lang="en-US"/>
              </a:p>
            </c:rich>
          </c:tx>
          <c:overlay val="0"/>
        </c:title>
        <c:numFmt formatCode="0" sourceLinked="1"/>
        <c:majorTickMark val="none"/>
        <c:minorTickMark val="none"/>
        <c:tickLblPos val="nextTo"/>
        <c:crossAx val="315647616"/>
        <c:crosses val="autoZero"/>
        <c:crossBetween val="between"/>
      </c:valAx>
    </c:plotArea>
    <c:legend>
      <c:legendPos val="r"/>
      <c:overlay val="0"/>
    </c:legend>
    <c:plotVisOnly val="1"/>
    <c:dispBlanksAs val="gap"/>
    <c:showDLblsOverMax val="0"/>
  </c:chart>
  <c:printSettings>
    <c:headerFooter/>
    <c:pageMargins b="0.2" l="0.2" r="0.2" t="0.2" header="0.2" footer="0.2"/>
    <c:pageSetup orientation="landscape"/>
  </c:printSettings>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Door Count</a:t>
            </a:r>
          </a:p>
        </c:rich>
      </c:tx>
      <c:overlay val="0"/>
    </c:title>
    <c:autoTitleDeleted val="0"/>
    <c:plotArea>
      <c:layout/>
      <c:lineChart>
        <c:grouping val="standard"/>
        <c:varyColors val="0"/>
        <c:ser>
          <c:idx val="0"/>
          <c:order val="0"/>
          <c:tx>
            <c:strRef>
              <c:f>'Report Calc ALT'!$D$1</c:f>
              <c:strCache>
                <c:ptCount val="1"/>
                <c:pt idx="0">
                  <c:v>Monday-Friday</c:v>
                </c:pt>
              </c:strCache>
            </c:strRef>
          </c:tx>
          <c:marker>
            <c:symbol val="none"/>
          </c:marker>
          <c:cat>
            <c:strRef>
              <c:f>'Report Calc ALT'!$A$2:$A$84</c:f>
              <c:strCache>
                <c:ptCount val="83"/>
                <c:pt idx="0">
                  <c:v>December 2009</c:v>
                </c:pt>
                <c:pt idx="1">
                  <c:v>January 2010</c:v>
                </c:pt>
                <c:pt idx="2">
                  <c:v>February 2010</c:v>
                </c:pt>
                <c:pt idx="3">
                  <c:v>March 2010</c:v>
                </c:pt>
                <c:pt idx="4">
                  <c:v>April 2010</c:v>
                </c:pt>
                <c:pt idx="5">
                  <c:v>May 2010</c:v>
                </c:pt>
                <c:pt idx="6">
                  <c:v>June 2010</c:v>
                </c:pt>
                <c:pt idx="7">
                  <c:v>July 2010</c:v>
                </c:pt>
                <c:pt idx="8">
                  <c:v>August 2010</c:v>
                </c:pt>
                <c:pt idx="9">
                  <c:v>September 2010</c:v>
                </c:pt>
                <c:pt idx="10">
                  <c:v>October 2010</c:v>
                </c:pt>
                <c:pt idx="11">
                  <c:v>November 2010</c:v>
                </c:pt>
                <c:pt idx="12">
                  <c:v>December 2010</c:v>
                </c:pt>
                <c:pt idx="13">
                  <c:v>January 2011</c:v>
                </c:pt>
                <c:pt idx="14">
                  <c:v>February 2011</c:v>
                </c:pt>
                <c:pt idx="15">
                  <c:v>March 2011</c:v>
                </c:pt>
                <c:pt idx="16">
                  <c:v>April 2011</c:v>
                </c:pt>
                <c:pt idx="17">
                  <c:v>May 2011</c:v>
                </c:pt>
                <c:pt idx="18">
                  <c:v>June 2011</c:v>
                </c:pt>
                <c:pt idx="19">
                  <c:v>July 2011</c:v>
                </c:pt>
                <c:pt idx="20">
                  <c:v>August 2011</c:v>
                </c:pt>
                <c:pt idx="21">
                  <c:v>September 2011</c:v>
                </c:pt>
                <c:pt idx="22">
                  <c:v>October 2011</c:v>
                </c:pt>
                <c:pt idx="23">
                  <c:v>November 2011</c:v>
                </c:pt>
                <c:pt idx="24">
                  <c:v>December 2011</c:v>
                </c:pt>
                <c:pt idx="25">
                  <c:v>January 2012</c:v>
                </c:pt>
                <c:pt idx="26">
                  <c:v>February 2012</c:v>
                </c:pt>
                <c:pt idx="27">
                  <c:v>March 2012</c:v>
                </c:pt>
                <c:pt idx="28">
                  <c:v>April 2012</c:v>
                </c:pt>
                <c:pt idx="29">
                  <c:v>May 2012</c:v>
                </c:pt>
                <c:pt idx="30">
                  <c:v>June 2012</c:v>
                </c:pt>
                <c:pt idx="31">
                  <c:v>July 2012</c:v>
                </c:pt>
                <c:pt idx="32">
                  <c:v>August 2012</c:v>
                </c:pt>
                <c:pt idx="33">
                  <c:v>September 2012</c:v>
                </c:pt>
                <c:pt idx="34">
                  <c:v>October 2012</c:v>
                </c:pt>
                <c:pt idx="35">
                  <c:v>November 2012</c:v>
                </c:pt>
                <c:pt idx="36">
                  <c:v>December 2012</c:v>
                </c:pt>
                <c:pt idx="37">
                  <c:v>January 2013</c:v>
                </c:pt>
                <c:pt idx="38">
                  <c:v>February 2013</c:v>
                </c:pt>
                <c:pt idx="39">
                  <c:v>March 2013</c:v>
                </c:pt>
                <c:pt idx="40">
                  <c:v>April 2013</c:v>
                </c:pt>
                <c:pt idx="41">
                  <c:v>May 2013</c:v>
                </c:pt>
                <c:pt idx="42">
                  <c:v>June 2013</c:v>
                </c:pt>
                <c:pt idx="43">
                  <c:v>July 2013</c:v>
                </c:pt>
                <c:pt idx="44">
                  <c:v>August 2013</c:v>
                </c:pt>
                <c:pt idx="45">
                  <c:v>September 2013</c:v>
                </c:pt>
                <c:pt idx="46">
                  <c:v>October 2013</c:v>
                </c:pt>
                <c:pt idx="47">
                  <c:v>November 2013</c:v>
                </c:pt>
                <c:pt idx="48">
                  <c:v>December 2013</c:v>
                </c:pt>
                <c:pt idx="49">
                  <c:v>January 2014</c:v>
                </c:pt>
                <c:pt idx="50">
                  <c:v>February 2014</c:v>
                </c:pt>
                <c:pt idx="51">
                  <c:v>March 2014</c:v>
                </c:pt>
                <c:pt idx="52">
                  <c:v>April 2014</c:v>
                </c:pt>
                <c:pt idx="53">
                  <c:v>May 2014</c:v>
                </c:pt>
                <c:pt idx="54">
                  <c:v>June 2014</c:v>
                </c:pt>
                <c:pt idx="55">
                  <c:v>July 2014</c:v>
                </c:pt>
                <c:pt idx="56">
                  <c:v>August 2014</c:v>
                </c:pt>
                <c:pt idx="57">
                  <c:v>September 2014</c:v>
                </c:pt>
                <c:pt idx="58">
                  <c:v>October 2014</c:v>
                </c:pt>
                <c:pt idx="59">
                  <c:v>November 2014</c:v>
                </c:pt>
                <c:pt idx="60">
                  <c:v>December 2014</c:v>
                </c:pt>
                <c:pt idx="61">
                  <c:v>January 2015</c:v>
                </c:pt>
                <c:pt idx="62">
                  <c:v>February 2015</c:v>
                </c:pt>
                <c:pt idx="63">
                  <c:v>March 2015</c:v>
                </c:pt>
                <c:pt idx="64">
                  <c:v>April 2015</c:v>
                </c:pt>
                <c:pt idx="65">
                  <c:v>May 2015</c:v>
                </c:pt>
                <c:pt idx="66">
                  <c:v>June 2015</c:v>
                </c:pt>
                <c:pt idx="67">
                  <c:v>July 2015</c:v>
                </c:pt>
                <c:pt idx="68">
                  <c:v>August 2015</c:v>
                </c:pt>
                <c:pt idx="69">
                  <c:v>September 2015</c:v>
                </c:pt>
                <c:pt idx="70">
                  <c:v>October 2015</c:v>
                </c:pt>
                <c:pt idx="71">
                  <c:v>November 2015</c:v>
                </c:pt>
                <c:pt idx="72">
                  <c:v>December 2015</c:v>
                </c:pt>
                <c:pt idx="73">
                  <c:v>January 2016</c:v>
                </c:pt>
                <c:pt idx="74">
                  <c:v>February 2016</c:v>
                </c:pt>
                <c:pt idx="75">
                  <c:v>March 2016</c:v>
                </c:pt>
                <c:pt idx="76">
                  <c:v>April 2016</c:v>
                </c:pt>
                <c:pt idx="77">
                  <c:v>May 2016</c:v>
                </c:pt>
                <c:pt idx="78">
                  <c:v>June 2016</c:v>
                </c:pt>
                <c:pt idx="79">
                  <c:v>July 2016</c:v>
                </c:pt>
                <c:pt idx="80">
                  <c:v>August 2016</c:v>
                </c:pt>
                <c:pt idx="81">
                  <c:v>September 2016</c:v>
                </c:pt>
                <c:pt idx="82">
                  <c:v>October 2016</c:v>
                </c:pt>
              </c:strCache>
            </c:strRef>
          </c:cat>
          <c:val>
            <c:numRef>
              <c:f>'Report Calc ALT'!$D$2:$D$84</c:f>
              <c:numCache>
                <c:formatCode>0</c:formatCode>
                <c:ptCount val="83"/>
                <c:pt idx="0">
                  <c:v>14336.92</c:v>
                </c:pt>
                <c:pt idx="1">
                  <c:v>28609.879999999997</c:v>
                </c:pt>
                <c:pt idx="2">
                  <c:v>36831.599999999991</c:v>
                </c:pt>
                <c:pt idx="3">
                  <c:v>27042.6</c:v>
                </c:pt>
                <c:pt idx="4">
                  <c:v>36377.120000000003</c:v>
                </c:pt>
                <c:pt idx="5">
                  <c:v>15890.160000000002</c:v>
                </c:pt>
                <c:pt idx="6">
                  <c:v>20377.240000000002</c:v>
                </c:pt>
                <c:pt idx="7">
                  <c:v>17355.52</c:v>
                </c:pt>
                <c:pt idx="8">
                  <c:v>24412.440000000002</c:v>
                </c:pt>
                <c:pt idx="9">
                  <c:v>42365.959999999992</c:v>
                </c:pt>
                <c:pt idx="10">
                  <c:v>45107.399999999994</c:v>
                </c:pt>
                <c:pt idx="11">
                  <c:v>35707.880000000005</c:v>
                </c:pt>
                <c:pt idx="12">
                  <c:v>12002.639999999998</c:v>
                </c:pt>
                <c:pt idx="13">
                  <c:v>26642.720000000001</c:v>
                </c:pt>
                <c:pt idx="14">
                  <c:v>32858.28</c:v>
                </c:pt>
                <c:pt idx="15">
                  <c:v>25595.96</c:v>
                </c:pt>
                <c:pt idx="16">
                  <c:v>34146.32</c:v>
                </c:pt>
                <c:pt idx="17">
                  <c:v>14625.52</c:v>
                </c:pt>
                <c:pt idx="18">
                  <c:v>12367.16</c:v>
                </c:pt>
                <c:pt idx="19">
                  <c:v>12300.599999999999</c:v>
                </c:pt>
                <c:pt idx="20">
                  <c:v>23668.320000000003</c:v>
                </c:pt>
                <c:pt idx="21">
                  <c:v>42448.639999999999</c:v>
                </c:pt>
                <c:pt idx="22">
                  <c:v>37640.199999999997</c:v>
                </c:pt>
                <c:pt idx="23">
                  <c:v>33863.960000000006</c:v>
                </c:pt>
                <c:pt idx="24">
                  <c:v>9963.2000000000007</c:v>
                </c:pt>
                <c:pt idx="25">
                  <c:v>26110.760000000002</c:v>
                </c:pt>
                <c:pt idx="26">
                  <c:v>31233.280000000006</c:v>
                </c:pt>
                <c:pt idx="27">
                  <c:v>22702.679999999997</c:v>
                </c:pt>
                <c:pt idx="28">
                  <c:v>28027.999999999996</c:v>
                </c:pt>
                <c:pt idx="29">
                  <c:v>11508.119999999999</c:v>
                </c:pt>
                <c:pt idx="30">
                  <c:v>12201.8</c:v>
                </c:pt>
                <c:pt idx="31">
                  <c:v>14748.240000000002</c:v>
                </c:pt>
                <c:pt idx="32">
                  <c:v>18566.600000000002</c:v>
                </c:pt>
                <c:pt idx="33">
                  <c:v>29891.680000000004</c:v>
                </c:pt>
                <c:pt idx="34">
                  <c:v>32154.719999999998</c:v>
                </c:pt>
                <c:pt idx="35">
                  <c:v>23814.440000000002</c:v>
                </c:pt>
                <c:pt idx="36">
                  <c:v>9644.9599999999991</c:v>
                </c:pt>
                <c:pt idx="37">
                  <c:v>21783.84</c:v>
                </c:pt>
                <c:pt idx="38">
                  <c:v>24239.799999999996</c:v>
                </c:pt>
                <c:pt idx="39">
                  <c:v>17742.399999999998</c:v>
                </c:pt>
                <c:pt idx="40">
                  <c:v>25141.48</c:v>
                </c:pt>
                <c:pt idx="41">
                  <c:v>11552.84</c:v>
                </c:pt>
                <c:pt idx="42">
                  <c:v>10311.6</c:v>
                </c:pt>
                <c:pt idx="43">
                  <c:v>10664.68</c:v>
                </c:pt>
                <c:pt idx="44">
                  <c:v>18905.12</c:v>
                </c:pt>
                <c:pt idx="45">
                  <c:v>30513.600000000002</c:v>
                </c:pt>
                <c:pt idx="46">
                  <c:v>33394.400000000001</c:v>
                </c:pt>
                <c:pt idx="47">
                  <c:v>24314.16</c:v>
                </c:pt>
                <c:pt idx="48">
                  <c:v>10727.08</c:v>
                </c:pt>
                <c:pt idx="49">
                  <c:v>23202.92</c:v>
                </c:pt>
                <c:pt idx="50">
                  <c:v>24150.36</c:v>
                </c:pt>
                <c:pt idx="51">
                  <c:v>17399.199999999997</c:v>
                </c:pt>
                <c:pt idx="52">
                  <c:v>25388.48</c:v>
                </c:pt>
                <c:pt idx="53">
                  <c:v>8542.0399999999991</c:v>
                </c:pt>
                <c:pt idx="54">
                  <c:v>8443.7599999999984</c:v>
                </c:pt>
                <c:pt idx="55">
                  <c:v>9939.2800000000007</c:v>
                </c:pt>
                <c:pt idx="56">
                  <c:v>14295.84</c:v>
                </c:pt>
                <c:pt idx="57">
                  <c:v>31335.72</c:v>
                </c:pt>
                <c:pt idx="58">
                  <c:v>33318.480000000003</c:v>
                </c:pt>
                <c:pt idx="59">
                  <c:v>25388.479999999996</c:v>
                </c:pt>
                <c:pt idx="60">
                  <c:v>13175.240000000002</c:v>
                </c:pt>
                <c:pt idx="61">
                  <c:v>20334.599999999999</c:v>
                </c:pt>
                <c:pt idx="62">
                  <c:v>23842.520000000004</c:v>
                </c:pt>
                <c:pt idx="63">
                  <c:v>19731.400000000001</c:v>
                </c:pt>
                <c:pt idx="64">
                  <c:v>26609.440000000002</c:v>
                </c:pt>
                <c:pt idx="65">
                  <c:v>9657.9600000000009</c:v>
                </c:pt>
                <c:pt idx="66">
                  <c:v>11302.2</c:v>
                </c:pt>
                <c:pt idx="67">
                  <c:v>11459.24</c:v>
                </c:pt>
                <c:pt idx="68">
                  <c:v>14536.08</c:v>
                </c:pt>
                <c:pt idx="69">
                  <c:v>32932.639999999999</c:v>
                </c:pt>
                <c:pt idx="70">
                  <c:v>33985.640000000007</c:v>
                </c:pt>
                <c:pt idx="71">
                  <c:v>27716</c:v>
                </c:pt>
                <c:pt idx="72">
                  <c:v>12937.079999999998</c:v>
                </c:pt>
                <c:pt idx="73">
                  <c:v>20085.000000000004</c:v>
                </c:pt>
                <c:pt idx="74">
                  <c:v>26451.360000000001</c:v>
                </c:pt>
                <c:pt idx="75">
                  <c:v>22734.920000000002</c:v>
                </c:pt>
                <c:pt idx="76">
                  <c:v>26888.679999999997</c:v>
                </c:pt>
                <c:pt idx="77">
                  <c:v>9591.4</c:v>
                </c:pt>
                <c:pt idx="78">
                  <c:v>8735.48</c:v>
                </c:pt>
                <c:pt idx="79">
                  <c:v>8808.2800000000007</c:v>
                </c:pt>
                <c:pt idx="80">
                  <c:v>11493.039999999999</c:v>
                </c:pt>
                <c:pt idx="81">
                  <c:v>32017.960000000003</c:v>
                </c:pt>
                <c:pt idx="82">
                  <c:v>30157.4</c:v>
                </c:pt>
              </c:numCache>
            </c:numRef>
          </c:val>
          <c:smooth val="0"/>
        </c:ser>
        <c:dLbls>
          <c:showLegendKey val="0"/>
          <c:showVal val="0"/>
          <c:showCatName val="0"/>
          <c:showSerName val="0"/>
          <c:showPercent val="0"/>
          <c:showBubbleSize val="0"/>
        </c:dLbls>
        <c:smooth val="0"/>
        <c:axId val="315650976"/>
        <c:axId val="315651536"/>
      </c:lineChart>
      <c:catAx>
        <c:axId val="315650976"/>
        <c:scaling>
          <c:orientation val="minMax"/>
        </c:scaling>
        <c:delete val="0"/>
        <c:axPos val="b"/>
        <c:numFmt formatCode="General" sourceLinked="0"/>
        <c:majorTickMark val="none"/>
        <c:minorTickMark val="none"/>
        <c:tickLblPos val="nextTo"/>
        <c:txPr>
          <a:bodyPr rot="-3300000"/>
          <a:lstStyle/>
          <a:p>
            <a:pPr>
              <a:defRPr/>
            </a:pPr>
            <a:endParaRPr lang="en-US"/>
          </a:p>
        </c:txPr>
        <c:crossAx val="315651536"/>
        <c:crosses val="autoZero"/>
        <c:auto val="1"/>
        <c:lblAlgn val="ctr"/>
        <c:lblOffset val="100"/>
        <c:noMultiLvlLbl val="0"/>
      </c:catAx>
      <c:valAx>
        <c:axId val="315651536"/>
        <c:scaling>
          <c:orientation val="minMax"/>
        </c:scaling>
        <c:delete val="0"/>
        <c:axPos val="l"/>
        <c:majorGridlines/>
        <c:title>
          <c:tx>
            <c:rich>
              <a:bodyPr/>
              <a:lstStyle/>
              <a:p>
                <a:pPr>
                  <a:defRPr/>
                </a:pPr>
                <a:r>
                  <a:rPr lang="en-US" baseline="0"/>
                  <a:t>Total Door Count</a:t>
                </a:r>
                <a:endParaRPr lang="en-US"/>
              </a:p>
            </c:rich>
          </c:tx>
          <c:overlay val="0"/>
        </c:title>
        <c:numFmt formatCode="0" sourceLinked="1"/>
        <c:majorTickMark val="none"/>
        <c:minorTickMark val="none"/>
        <c:tickLblPos val="nextTo"/>
        <c:crossAx val="315650976"/>
        <c:crosses val="autoZero"/>
        <c:crossBetween val="between"/>
      </c:valAx>
    </c:plotArea>
    <c:legend>
      <c:legendPos val="r"/>
      <c:overlay val="0"/>
    </c:legend>
    <c:plotVisOnly val="1"/>
    <c:dispBlanksAs val="gap"/>
    <c:showDLblsOverMax val="0"/>
  </c:chart>
  <c:printSettings>
    <c:headerFooter/>
    <c:pageMargins b="0.2" l="0.2" r="0.2" t="0.2" header="0.2" footer="0.2"/>
    <c:pageSetup orientation="landscape"/>
  </c:printSettings>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Door Count</a:t>
            </a:r>
          </a:p>
        </c:rich>
      </c:tx>
      <c:overlay val="0"/>
    </c:title>
    <c:autoTitleDeleted val="0"/>
    <c:plotArea>
      <c:layout/>
      <c:lineChart>
        <c:grouping val="standard"/>
        <c:varyColors val="0"/>
        <c:ser>
          <c:idx val="0"/>
          <c:order val="0"/>
          <c:tx>
            <c:strRef>
              <c:f>'Report Calc ALT'!$B$1</c:f>
              <c:strCache>
                <c:ptCount val="1"/>
                <c:pt idx="0">
                  <c:v>Monday - Thursday</c:v>
                </c:pt>
              </c:strCache>
            </c:strRef>
          </c:tx>
          <c:marker>
            <c:symbol val="none"/>
          </c:marker>
          <c:cat>
            <c:strRef>
              <c:f>'Report Calc ALT'!$A$2:$A$84</c:f>
              <c:strCache>
                <c:ptCount val="83"/>
                <c:pt idx="0">
                  <c:v>December 2009</c:v>
                </c:pt>
                <c:pt idx="1">
                  <c:v>January 2010</c:v>
                </c:pt>
                <c:pt idx="2">
                  <c:v>February 2010</c:v>
                </c:pt>
                <c:pt idx="3">
                  <c:v>March 2010</c:v>
                </c:pt>
                <c:pt idx="4">
                  <c:v>April 2010</c:v>
                </c:pt>
                <c:pt idx="5">
                  <c:v>May 2010</c:v>
                </c:pt>
                <c:pt idx="6">
                  <c:v>June 2010</c:v>
                </c:pt>
                <c:pt idx="7">
                  <c:v>July 2010</c:v>
                </c:pt>
                <c:pt idx="8">
                  <c:v>August 2010</c:v>
                </c:pt>
                <c:pt idx="9">
                  <c:v>September 2010</c:v>
                </c:pt>
                <c:pt idx="10">
                  <c:v>October 2010</c:v>
                </c:pt>
                <c:pt idx="11">
                  <c:v>November 2010</c:v>
                </c:pt>
                <c:pt idx="12">
                  <c:v>December 2010</c:v>
                </c:pt>
                <c:pt idx="13">
                  <c:v>January 2011</c:v>
                </c:pt>
                <c:pt idx="14">
                  <c:v>February 2011</c:v>
                </c:pt>
                <c:pt idx="15">
                  <c:v>March 2011</c:v>
                </c:pt>
                <c:pt idx="16">
                  <c:v>April 2011</c:v>
                </c:pt>
                <c:pt idx="17">
                  <c:v>May 2011</c:v>
                </c:pt>
                <c:pt idx="18">
                  <c:v>June 2011</c:v>
                </c:pt>
                <c:pt idx="19">
                  <c:v>July 2011</c:v>
                </c:pt>
                <c:pt idx="20">
                  <c:v>August 2011</c:v>
                </c:pt>
                <c:pt idx="21">
                  <c:v>September 2011</c:v>
                </c:pt>
                <c:pt idx="22">
                  <c:v>October 2011</c:v>
                </c:pt>
                <c:pt idx="23">
                  <c:v>November 2011</c:v>
                </c:pt>
                <c:pt idx="24">
                  <c:v>December 2011</c:v>
                </c:pt>
                <c:pt idx="25">
                  <c:v>January 2012</c:v>
                </c:pt>
                <c:pt idx="26">
                  <c:v>February 2012</c:v>
                </c:pt>
                <c:pt idx="27">
                  <c:v>March 2012</c:v>
                </c:pt>
                <c:pt idx="28">
                  <c:v>April 2012</c:v>
                </c:pt>
                <c:pt idx="29">
                  <c:v>May 2012</c:v>
                </c:pt>
                <c:pt idx="30">
                  <c:v>June 2012</c:v>
                </c:pt>
                <c:pt idx="31">
                  <c:v>July 2012</c:v>
                </c:pt>
                <c:pt idx="32">
                  <c:v>August 2012</c:v>
                </c:pt>
                <c:pt idx="33">
                  <c:v>September 2012</c:v>
                </c:pt>
                <c:pt idx="34">
                  <c:v>October 2012</c:v>
                </c:pt>
                <c:pt idx="35">
                  <c:v>November 2012</c:v>
                </c:pt>
                <c:pt idx="36">
                  <c:v>December 2012</c:v>
                </c:pt>
                <c:pt idx="37">
                  <c:v>January 2013</c:v>
                </c:pt>
                <c:pt idx="38">
                  <c:v>February 2013</c:v>
                </c:pt>
                <c:pt idx="39">
                  <c:v>March 2013</c:v>
                </c:pt>
                <c:pt idx="40">
                  <c:v>April 2013</c:v>
                </c:pt>
                <c:pt idx="41">
                  <c:v>May 2013</c:v>
                </c:pt>
                <c:pt idx="42">
                  <c:v>June 2013</c:v>
                </c:pt>
                <c:pt idx="43">
                  <c:v>July 2013</c:v>
                </c:pt>
                <c:pt idx="44">
                  <c:v>August 2013</c:v>
                </c:pt>
                <c:pt idx="45">
                  <c:v>September 2013</c:v>
                </c:pt>
                <c:pt idx="46">
                  <c:v>October 2013</c:v>
                </c:pt>
                <c:pt idx="47">
                  <c:v>November 2013</c:v>
                </c:pt>
                <c:pt idx="48">
                  <c:v>December 2013</c:v>
                </c:pt>
                <c:pt idx="49">
                  <c:v>January 2014</c:v>
                </c:pt>
                <c:pt idx="50">
                  <c:v>February 2014</c:v>
                </c:pt>
                <c:pt idx="51">
                  <c:v>March 2014</c:v>
                </c:pt>
                <c:pt idx="52">
                  <c:v>April 2014</c:v>
                </c:pt>
                <c:pt idx="53">
                  <c:v>May 2014</c:v>
                </c:pt>
                <c:pt idx="54">
                  <c:v>June 2014</c:v>
                </c:pt>
                <c:pt idx="55">
                  <c:v>July 2014</c:v>
                </c:pt>
                <c:pt idx="56">
                  <c:v>August 2014</c:v>
                </c:pt>
                <c:pt idx="57">
                  <c:v>September 2014</c:v>
                </c:pt>
                <c:pt idx="58">
                  <c:v>October 2014</c:v>
                </c:pt>
                <c:pt idx="59">
                  <c:v>November 2014</c:v>
                </c:pt>
                <c:pt idx="60">
                  <c:v>December 2014</c:v>
                </c:pt>
                <c:pt idx="61">
                  <c:v>January 2015</c:v>
                </c:pt>
                <c:pt idx="62">
                  <c:v>February 2015</c:v>
                </c:pt>
                <c:pt idx="63">
                  <c:v>March 2015</c:v>
                </c:pt>
                <c:pt idx="64">
                  <c:v>April 2015</c:v>
                </c:pt>
                <c:pt idx="65">
                  <c:v>May 2015</c:v>
                </c:pt>
                <c:pt idx="66">
                  <c:v>June 2015</c:v>
                </c:pt>
                <c:pt idx="67">
                  <c:v>July 2015</c:v>
                </c:pt>
                <c:pt idx="68">
                  <c:v>August 2015</c:v>
                </c:pt>
                <c:pt idx="69">
                  <c:v>September 2015</c:v>
                </c:pt>
                <c:pt idx="70">
                  <c:v>October 2015</c:v>
                </c:pt>
                <c:pt idx="71">
                  <c:v>November 2015</c:v>
                </c:pt>
                <c:pt idx="72">
                  <c:v>December 2015</c:v>
                </c:pt>
                <c:pt idx="73">
                  <c:v>January 2016</c:v>
                </c:pt>
                <c:pt idx="74">
                  <c:v>February 2016</c:v>
                </c:pt>
                <c:pt idx="75">
                  <c:v>March 2016</c:v>
                </c:pt>
                <c:pt idx="76">
                  <c:v>April 2016</c:v>
                </c:pt>
                <c:pt idx="77">
                  <c:v>May 2016</c:v>
                </c:pt>
                <c:pt idx="78">
                  <c:v>June 2016</c:v>
                </c:pt>
                <c:pt idx="79">
                  <c:v>July 2016</c:v>
                </c:pt>
                <c:pt idx="80">
                  <c:v>August 2016</c:v>
                </c:pt>
                <c:pt idx="81">
                  <c:v>September 2016</c:v>
                </c:pt>
                <c:pt idx="82">
                  <c:v>October 2016</c:v>
                </c:pt>
              </c:strCache>
            </c:strRef>
          </c:cat>
          <c:val>
            <c:numRef>
              <c:f>'Report Calc ALT'!$B$2:$B$84</c:f>
              <c:numCache>
                <c:formatCode>0</c:formatCode>
                <c:ptCount val="83"/>
                <c:pt idx="0">
                  <c:v>12794.08</c:v>
                </c:pt>
                <c:pt idx="1">
                  <c:v>25183.599999999999</c:v>
                </c:pt>
                <c:pt idx="2">
                  <c:v>33229.039999999994</c:v>
                </c:pt>
                <c:pt idx="3">
                  <c:v>24653.199999999997</c:v>
                </c:pt>
                <c:pt idx="4">
                  <c:v>33251.4</c:v>
                </c:pt>
                <c:pt idx="5">
                  <c:v>14776.840000000002</c:v>
                </c:pt>
                <c:pt idx="6">
                  <c:v>18934.760000000002</c:v>
                </c:pt>
                <c:pt idx="7">
                  <c:v>15737.28</c:v>
                </c:pt>
                <c:pt idx="8">
                  <c:v>22301.24</c:v>
                </c:pt>
                <c:pt idx="9">
                  <c:v>37928.279999999992</c:v>
                </c:pt>
                <c:pt idx="10">
                  <c:v>40062.359999999993</c:v>
                </c:pt>
                <c:pt idx="11">
                  <c:v>32506.760000000002</c:v>
                </c:pt>
                <c:pt idx="12">
                  <c:v>10798.839999999998</c:v>
                </c:pt>
                <c:pt idx="13">
                  <c:v>23665.72</c:v>
                </c:pt>
                <c:pt idx="14">
                  <c:v>29174.079999999998</c:v>
                </c:pt>
                <c:pt idx="15">
                  <c:v>23840.959999999999</c:v>
                </c:pt>
                <c:pt idx="16">
                  <c:v>29448.639999999999</c:v>
                </c:pt>
                <c:pt idx="17">
                  <c:v>13457.6</c:v>
                </c:pt>
                <c:pt idx="18">
                  <c:v>11518.52</c:v>
                </c:pt>
                <c:pt idx="19">
                  <c:v>10927.279999999999</c:v>
                </c:pt>
                <c:pt idx="20">
                  <c:v>21652.280000000002</c:v>
                </c:pt>
                <c:pt idx="21">
                  <c:v>35165</c:v>
                </c:pt>
                <c:pt idx="22">
                  <c:v>33645.040000000001</c:v>
                </c:pt>
                <c:pt idx="23">
                  <c:v>31949.320000000007</c:v>
                </c:pt>
                <c:pt idx="24">
                  <c:v>8822.3200000000015</c:v>
                </c:pt>
                <c:pt idx="25">
                  <c:v>23138.960000000003</c:v>
                </c:pt>
                <c:pt idx="26">
                  <c:v>27836.120000000006</c:v>
                </c:pt>
                <c:pt idx="27">
                  <c:v>20370.999999999996</c:v>
                </c:pt>
                <c:pt idx="28">
                  <c:v>25392.639999999996</c:v>
                </c:pt>
                <c:pt idx="29">
                  <c:v>10664.16</c:v>
                </c:pt>
                <c:pt idx="30">
                  <c:v>11031.8</c:v>
                </c:pt>
                <c:pt idx="31">
                  <c:v>10674.560000000001</c:v>
                </c:pt>
                <c:pt idx="32">
                  <c:v>15888.600000000002</c:v>
                </c:pt>
                <c:pt idx="33">
                  <c:v>26550.160000000003</c:v>
                </c:pt>
                <c:pt idx="34">
                  <c:v>29338.399999999998</c:v>
                </c:pt>
                <c:pt idx="35">
                  <c:v>19865.04</c:v>
                </c:pt>
                <c:pt idx="36">
                  <c:v>8835.32</c:v>
                </c:pt>
                <c:pt idx="37">
                  <c:v>19564.48</c:v>
                </c:pt>
                <c:pt idx="38">
                  <c:v>21661.639999999996</c:v>
                </c:pt>
                <c:pt idx="39">
                  <c:v>15646.279999999999</c:v>
                </c:pt>
                <c:pt idx="40">
                  <c:v>22761.96</c:v>
                </c:pt>
                <c:pt idx="41">
                  <c:v>10652.2</c:v>
                </c:pt>
                <c:pt idx="42">
                  <c:v>9501.9600000000009</c:v>
                </c:pt>
                <c:pt idx="43">
                  <c:v>9903.92</c:v>
                </c:pt>
                <c:pt idx="44">
                  <c:v>16986.32</c:v>
                </c:pt>
                <c:pt idx="45">
                  <c:v>27335.360000000001</c:v>
                </c:pt>
                <c:pt idx="46">
                  <c:v>31147.480000000003</c:v>
                </c:pt>
                <c:pt idx="47">
                  <c:v>21774.48</c:v>
                </c:pt>
                <c:pt idx="48">
                  <c:v>10033.92</c:v>
                </c:pt>
                <c:pt idx="49">
                  <c:v>20623.199999999997</c:v>
                </c:pt>
                <c:pt idx="50">
                  <c:v>22236.240000000002</c:v>
                </c:pt>
                <c:pt idx="51">
                  <c:v>16196.439999999999</c:v>
                </c:pt>
                <c:pt idx="52">
                  <c:v>23166</c:v>
                </c:pt>
                <c:pt idx="53">
                  <c:v>7751.119999999999</c:v>
                </c:pt>
                <c:pt idx="54">
                  <c:v>7806.7599999999993</c:v>
                </c:pt>
                <c:pt idx="55">
                  <c:v>9253.92</c:v>
                </c:pt>
                <c:pt idx="56">
                  <c:v>12338.039999999999</c:v>
                </c:pt>
                <c:pt idx="57">
                  <c:v>28718.04</c:v>
                </c:pt>
                <c:pt idx="58">
                  <c:v>30092.400000000001</c:v>
                </c:pt>
                <c:pt idx="59">
                  <c:v>23509.199999999997</c:v>
                </c:pt>
                <c:pt idx="60">
                  <c:v>12504.960000000001</c:v>
                </c:pt>
                <c:pt idx="61">
                  <c:v>18267.599999999999</c:v>
                </c:pt>
                <c:pt idx="62">
                  <c:v>22011.600000000006</c:v>
                </c:pt>
                <c:pt idx="63">
                  <c:v>18389.800000000003</c:v>
                </c:pt>
                <c:pt idx="64">
                  <c:v>24897.08</c:v>
                </c:pt>
                <c:pt idx="65">
                  <c:v>8502.52</c:v>
                </c:pt>
                <c:pt idx="66">
                  <c:v>10416.120000000001</c:v>
                </c:pt>
                <c:pt idx="67">
                  <c:v>10548.72</c:v>
                </c:pt>
                <c:pt idx="68">
                  <c:v>13220.48</c:v>
                </c:pt>
                <c:pt idx="69">
                  <c:v>31540.6</c:v>
                </c:pt>
                <c:pt idx="70">
                  <c:v>30675.840000000004</c:v>
                </c:pt>
                <c:pt idx="71">
                  <c:v>25745.72</c:v>
                </c:pt>
                <c:pt idx="72">
                  <c:v>11624.599999999999</c:v>
                </c:pt>
                <c:pt idx="73">
                  <c:v>18957.640000000003</c:v>
                </c:pt>
                <c:pt idx="74">
                  <c:v>25289.68</c:v>
                </c:pt>
                <c:pt idx="75">
                  <c:v>21823.360000000001</c:v>
                </c:pt>
                <c:pt idx="76">
                  <c:v>25403.039999999997</c:v>
                </c:pt>
                <c:pt idx="77">
                  <c:v>8957.52</c:v>
                </c:pt>
                <c:pt idx="78">
                  <c:v>8103.16</c:v>
                </c:pt>
                <c:pt idx="79">
                  <c:v>7809.3600000000006</c:v>
                </c:pt>
                <c:pt idx="80">
                  <c:v>10832.64</c:v>
                </c:pt>
                <c:pt idx="81">
                  <c:v>30075.24</c:v>
                </c:pt>
                <c:pt idx="82">
                  <c:v>28719.08</c:v>
                </c:pt>
              </c:numCache>
            </c:numRef>
          </c:val>
          <c:smooth val="0"/>
        </c:ser>
        <c:ser>
          <c:idx val="1"/>
          <c:order val="1"/>
          <c:tx>
            <c:strRef>
              <c:f>'Report Calc ALT'!$C$1</c:f>
              <c:strCache>
                <c:ptCount val="1"/>
                <c:pt idx="0">
                  <c:v>Friday</c:v>
                </c:pt>
              </c:strCache>
            </c:strRef>
          </c:tx>
          <c:marker>
            <c:symbol val="none"/>
          </c:marker>
          <c:cat>
            <c:strRef>
              <c:f>'Report Calc ALT'!$A$2:$A$84</c:f>
              <c:strCache>
                <c:ptCount val="83"/>
                <c:pt idx="0">
                  <c:v>December 2009</c:v>
                </c:pt>
                <c:pt idx="1">
                  <c:v>January 2010</c:v>
                </c:pt>
                <c:pt idx="2">
                  <c:v>February 2010</c:v>
                </c:pt>
                <c:pt idx="3">
                  <c:v>March 2010</c:v>
                </c:pt>
                <c:pt idx="4">
                  <c:v>April 2010</c:v>
                </c:pt>
                <c:pt idx="5">
                  <c:v>May 2010</c:v>
                </c:pt>
                <c:pt idx="6">
                  <c:v>June 2010</c:v>
                </c:pt>
                <c:pt idx="7">
                  <c:v>July 2010</c:v>
                </c:pt>
                <c:pt idx="8">
                  <c:v>August 2010</c:v>
                </c:pt>
                <c:pt idx="9">
                  <c:v>September 2010</c:v>
                </c:pt>
                <c:pt idx="10">
                  <c:v>October 2010</c:v>
                </c:pt>
                <c:pt idx="11">
                  <c:v>November 2010</c:v>
                </c:pt>
                <c:pt idx="12">
                  <c:v>December 2010</c:v>
                </c:pt>
                <c:pt idx="13">
                  <c:v>January 2011</c:v>
                </c:pt>
                <c:pt idx="14">
                  <c:v>February 2011</c:v>
                </c:pt>
                <c:pt idx="15">
                  <c:v>March 2011</c:v>
                </c:pt>
                <c:pt idx="16">
                  <c:v>April 2011</c:v>
                </c:pt>
                <c:pt idx="17">
                  <c:v>May 2011</c:v>
                </c:pt>
                <c:pt idx="18">
                  <c:v>June 2011</c:v>
                </c:pt>
                <c:pt idx="19">
                  <c:v>July 2011</c:v>
                </c:pt>
                <c:pt idx="20">
                  <c:v>August 2011</c:v>
                </c:pt>
                <c:pt idx="21">
                  <c:v>September 2011</c:v>
                </c:pt>
                <c:pt idx="22">
                  <c:v>October 2011</c:v>
                </c:pt>
                <c:pt idx="23">
                  <c:v>November 2011</c:v>
                </c:pt>
                <c:pt idx="24">
                  <c:v>December 2011</c:v>
                </c:pt>
                <c:pt idx="25">
                  <c:v>January 2012</c:v>
                </c:pt>
                <c:pt idx="26">
                  <c:v>February 2012</c:v>
                </c:pt>
                <c:pt idx="27">
                  <c:v>March 2012</c:v>
                </c:pt>
                <c:pt idx="28">
                  <c:v>April 2012</c:v>
                </c:pt>
                <c:pt idx="29">
                  <c:v>May 2012</c:v>
                </c:pt>
                <c:pt idx="30">
                  <c:v>June 2012</c:v>
                </c:pt>
                <c:pt idx="31">
                  <c:v>July 2012</c:v>
                </c:pt>
                <c:pt idx="32">
                  <c:v>August 2012</c:v>
                </c:pt>
                <c:pt idx="33">
                  <c:v>September 2012</c:v>
                </c:pt>
                <c:pt idx="34">
                  <c:v>October 2012</c:v>
                </c:pt>
                <c:pt idx="35">
                  <c:v>November 2012</c:v>
                </c:pt>
                <c:pt idx="36">
                  <c:v>December 2012</c:v>
                </c:pt>
                <c:pt idx="37">
                  <c:v>January 2013</c:v>
                </c:pt>
                <c:pt idx="38">
                  <c:v>February 2013</c:v>
                </c:pt>
                <c:pt idx="39">
                  <c:v>March 2013</c:v>
                </c:pt>
                <c:pt idx="40">
                  <c:v>April 2013</c:v>
                </c:pt>
                <c:pt idx="41">
                  <c:v>May 2013</c:v>
                </c:pt>
                <c:pt idx="42">
                  <c:v>June 2013</c:v>
                </c:pt>
                <c:pt idx="43">
                  <c:v>July 2013</c:v>
                </c:pt>
                <c:pt idx="44">
                  <c:v>August 2013</c:v>
                </c:pt>
                <c:pt idx="45">
                  <c:v>September 2013</c:v>
                </c:pt>
                <c:pt idx="46">
                  <c:v>October 2013</c:v>
                </c:pt>
                <c:pt idx="47">
                  <c:v>November 2013</c:v>
                </c:pt>
                <c:pt idx="48">
                  <c:v>December 2013</c:v>
                </c:pt>
                <c:pt idx="49">
                  <c:v>January 2014</c:v>
                </c:pt>
                <c:pt idx="50">
                  <c:v>February 2014</c:v>
                </c:pt>
                <c:pt idx="51">
                  <c:v>March 2014</c:v>
                </c:pt>
                <c:pt idx="52">
                  <c:v>April 2014</c:v>
                </c:pt>
                <c:pt idx="53">
                  <c:v>May 2014</c:v>
                </c:pt>
                <c:pt idx="54">
                  <c:v>June 2014</c:v>
                </c:pt>
                <c:pt idx="55">
                  <c:v>July 2014</c:v>
                </c:pt>
                <c:pt idx="56">
                  <c:v>August 2014</c:v>
                </c:pt>
                <c:pt idx="57">
                  <c:v>September 2014</c:v>
                </c:pt>
                <c:pt idx="58">
                  <c:v>October 2014</c:v>
                </c:pt>
                <c:pt idx="59">
                  <c:v>November 2014</c:v>
                </c:pt>
                <c:pt idx="60">
                  <c:v>December 2014</c:v>
                </c:pt>
                <c:pt idx="61">
                  <c:v>January 2015</c:v>
                </c:pt>
                <c:pt idx="62">
                  <c:v>February 2015</c:v>
                </c:pt>
                <c:pt idx="63">
                  <c:v>March 2015</c:v>
                </c:pt>
                <c:pt idx="64">
                  <c:v>April 2015</c:v>
                </c:pt>
                <c:pt idx="65">
                  <c:v>May 2015</c:v>
                </c:pt>
                <c:pt idx="66">
                  <c:v>June 2015</c:v>
                </c:pt>
                <c:pt idx="67">
                  <c:v>July 2015</c:v>
                </c:pt>
                <c:pt idx="68">
                  <c:v>August 2015</c:v>
                </c:pt>
                <c:pt idx="69">
                  <c:v>September 2015</c:v>
                </c:pt>
                <c:pt idx="70">
                  <c:v>October 2015</c:v>
                </c:pt>
                <c:pt idx="71">
                  <c:v>November 2015</c:v>
                </c:pt>
                <c:pt idx="72">
                  <c:v>December 2015</c:v>
                </c:pt>
                <c:pt idx="73">
                  <c:v>January 2016</c:v>
                </c:pt>
                <c:pt idx="74">
                  <c:v>February 2016</c:v>
                </c:pt>
                <c:pt idx="75">
                  <c:v>March 2016</c:v>
                </c:pt>
                <c:pt idx="76">
                  <c:v>April 2016</c:v>
                </c:pt>
                <c:pt idx="77">
                  <c:v>May 2016</c:v>
                </c:pt>
                <c:pt idx="78">
                  <c:v>June 2016</c:v>
                </c:pt>
                <c:pt idx="79">
                  <c:v>July 2016</c:v>
                </c:pt>
                <c:pt idx="80">
                  <c:v>August 2016</c:v>
                </c:pt>
                <c:pt idx="81">
                  <c:v>September 2016</c:v>
                </c:pt>
                <c:pt idx="82">
                  <c:v>October 2016</c:v>
                </c:pt>
              </c:strCache>
            </c:strRef>
          </c:cat>
          <c:val>
            <c:numRef>
              <c:f>'Report Calc ALT'!$C$2:$C$84</c:f>
              <c:numCache>
                <c:formatCode>0</c:formatCode>
                <c:ptCount val="83"/>
                <c:pt idx="0">
                  <c:v>1542.8400000000001</c:v>
                </c:pt>
                <c:pt idx="1">
                  <c:v>3426.28</c:v>
                </c:pt>
                <c:pt idx="2">
                  <c:v>3602.56</c:v>
                </c:pt>
                <c:pt idx="3">
                  <c:v>2389.4</c:v>
                </c:pt>
                <c:pt idx="4">
                  <c:v>3125.72</c:v>
                </c:pt>
                <c:pt idx="5">
                  <c:v>1113.32</c:v>
                </c:pt>
                <c:pt idx="6">
                  <c:v>1442.48</c:v>
                </c:pt>
                <c:pt idx="7">
                  <c:v>1618.24</c:v>
                </c:pt>
                <c:pt idx="8">
                  <c:v>2111.1999999999998</c:v>
                </c:pt>
                <c:pt idx="9">
                  <c:v>4437.68</c:v>
                </c:pt>
                <c:pt idx="10">
                  <c:v>5045.04</c:v>
                </c:pt>
                <c:pt idx="11">
                  <c:v>3201.12</c:v>
                </c:pt>
                <c:pt idx="12">
                  <c:v>1203.8</c:v>
                </c:pt>
                <c:pt idx="13">
                  <c:v>2977</c:v>
                </c:pt>
                <c:pt idx="14">
                  <c:v>3684.2</c:v>
                </c:pt>
                <c:pt idx="15">
                  <c:v>1755</c:v>
                </c:pt>
                <c:pt idx="16">
                  <c:v>4697.68</c:v>
                </c:pt>
                <c:pt idx="17">
                  <c:v>1167.9199999999998</c:v>
                </c:pt>
                <c:pt idx="18">
                  <c:v>848.63999999999987</c:v>
                </c:pt>
                <c:pt idx="19">
                  <c:v>1373.32</c:v>
                </c:pt>
                <c:pt idx="20">
                  <c:v>2016.04</c:v>
                </c:pt>
                <c:pt idx="21">
                  <c:v>7283.64</c:v>
                </c:pt>
                <c:pt idx="22">
                  <c:v>3995.16</c:v>
                </c:pt>
                <c:pt idx="23">
                  <c:v>1914.6399999999999</c:v>
                </c:pt>
                <c:pt idx="24">
                  <c:v>1140.8800000000001</c:v>
                </c:pt>
                <c:pt idx="25">
                  <c:v>2971.8</c:v>
                </c:pt>
                <c:pt idx="26">
                  <c:v>3397.16</c:v>
                </c:pt>
                <c:pt idx="27">
                  <c:v>2331.6799999999998</c:v>
                </c:pt>
                <c:pt idx="28">
                  <c:v>2635.36</c:v>
                </c:pt>
                <c:pt idx="29">
                  <c:v>843.96</c:v>
                </c:pt>
                <c:pt idx="30">
                  <c:v>1170</c:v>
                </c:pt>
                <c:pt idx="31">
                  <c:v>4073.68</c:v>
                </c:pt>
                <c:pt idx="32">
                  <c:v>2678</c:v>
                </c:pt>
                <c:pt idx="33">
                  <c:v>3341.5200000000004</c:v>
                </c:pt>
                <c:pt idx="34">
                  <c:v>2816.32</c:v>
                </c:pt>
                <c:pt idx="35">
                  <c:v>3949.3999999999996</c:v>
                </c:pt>
                <c:pt idx="36">
                  <c:v>809.6400000000001</c:v>
                </c:pt>
                <c:pt idx="37">
                  <c:v>2219.3599999999997</c:v>
                </c:pt>
                <c:pt idx="38">
                  <c:v>2578.16</c:v>
                </c:pt>
                <c:pt idx="39">
                  <c:v>2096.12</c:v>
                </c:pt>
                <c:pt idx="40">
                  <c:v>2379.52</c:v>
                </c:pt>
                <c:pt idx="41">
                  <c:v>900.6400000000001</c:v>
                </c:pt>
                <c:pt idx="42">
                  <c:v>809.64</c:v>
                </c:pt>
                <c:pt idx="43">
                  <c:v>760.76</c:v>
                </c:pt>
                <c:pt idx="44">
                  <c:v>1918.8000000000002</c:v>
                </c:pt>
                <c:pt idx="45">
                  <c:v>3178.2400000000002</c:v>
                </c:pt>
                <c:pt idx="46">
                  <c:v>2246.92</c:v>
                </c:pt>
                <c:pt idx="47">
                  <c:v>2539.6800000000003</c:v>
                </c:pt>
                <c:pt idx="48">
                  <c:v>693.16</c:v>
                </c:pt>
                <c:pt idx="49">
                  <c:v>2579.7199999999998</c:v>
                </c:pt>
                <c:pt idx="50">
                  <c:v>1914.12</c:v>
                </c:pt>
                <c:pt idx="51">
                  <c:v>1202.76</c:v>
                </c:pt>
                <c:pt idx="52">
                  <c:v>2222.48</c:v>
                </c:pt>
                <c:pt idx="53">
                  <c:v>790.92</c:v>
                </c:pt>
                <c:pt idx="54">
                  <c:v>637</c:v>
                </c:pt>
                <c:pt idx="55">
                  <c:v>685.36</c:v>
                </c:pt>
                <c:pt idx="56">
                  <c:v>1957.8000000000002</c:v>
                </c:pt>
                <c:pt idx="57">
                  <c:v>2617.6799999999998</c:v>
                </c:pt>
                <c:pt idx="58">
                  <c:v>3226.08</c:v>
                </c:pt>
                <c:pt idx="59">
                  <c:v>1879.2799999999997</c:v>
                </c:pt>
                <c:pt idx="60">
                  <c:v>670.28</c:v>
                </c:pt>
                <c:pt idx="61">
                  <c:v>2067</c:v>
                </c:pt>
                <c:pt idx="62">
                  <c:v>1830.9199999999998</c:v>
                </c:pt>
                <c:pt idx="63">
                  <c:v>1341.6</c:v>
                </c:pt>
                <c:pt idx="64">
                  <c:v>1712.3600000000001</c:v>
                </c:pt>
                <c:pt idx="65">
                  <c:v>1155.44</c:v>
                </c:pt>
                <c:pt idx="66">
                  <c:v>886.07999999999993</c:v>
                </c:pt>
                <c:pt idx="67">
                  <c:v>910.52</c:v>
                </c:pt>
                <c:pt idx="68">
                  <c:v>1315.6</c:v>
                </c:pt>
                <c:pt idx="69">
                  <c:v>1392.04</c:v>
                </c:pt>
                <c:pt idx="70">
                  <c:v>3309.8</c:v>
                </c:pt>
                <c:pt idx="71">
                  <c:v>1970.2800000000002</c:v>
                </c:pt>
                <c:pt idx="72">
                  <c:v>1312.48</c:v>
                </c:pt>
                <c:pt idx="73">
                  <c:v>1127.3599999999999</c:v>
                </c:pt>
                <c:pt idx="74">
                  <c:v>1161.68</c:v>
                </c:pt>
                <c:pt idx="75">
                  <c:v>911.56</c:v>
                </c:pt>
                <c:pt idx="76">
                  <c:v>1485.6399999999999</c:v>
                </c:pt>
                <c:pt idx="77">
                  <c:v>633.88</c:v>
                </c:pt>
                <c:pt idx="78">
                  <c:v>632.31999999999994</c:v>
                </c:pt>
                <c:pt idx="79">
                  <c:v>998.92</c:v>
                </c:pt>
                <c:pt idx="80">
                  <c:v>660.4</c:v>
                </c:pt>
                <c:pt idx="81">
                  <c:v>1942.7200000000003</c:v>
                </c:pt>
                <c:pt idx="82">
                  <c:v>1438.3200000000002</c:v>
                </c:pt>
              </c:numCache>
            </c:numRef>
          </c:val>
          <c:smooth val="0"/>
        </c:ser>
        <c:dLbls>
          <c:showLegendKey val="0"/>
          <c:showVal val="0"/>
          <c:showCatName val="0"/>
          <c:showSerName val="0"/>
          <c:showPercent val="0"/>
          <c:showBubbleSize val="0"/>
        </c:dLbls>
        <c:smooth val="0"/>
        <c:axId val="315654336"/>
        <c:axId val="315654896"/>
      </c:lineChart>
      <c:catAx>
        <c:axId val="315654336"/>
        <c:scaling>
          <c:orientation val="minMax"/>
        </c:scaling>
        <c:delete val="0"/>
        <c:axPos val="b"/>
        <c:numFmt formatCode="General" sourceLinked="0"/>
        <c:majorTickMark val="none"/>
        <c:minorTickMark val="none"/>
        <c:tickLblPos val="nextTo"/>
        <c:txPr>
          <a:bodyPr rot="-3300000"/>
          <a:lstStyle/>
          <a:p>
            <a:pPr>
              <a:defRPr/>
            </a:pPr>
            <a:endParaRPr lang="en-US"/>
          </a:p>
        </c:txPr>
        <c:crossAx val="315654896"/>
        <c:crosses val="autoZero"/>
        <c:auto val="1"/>
        <c:lblAlgn val="ctr"/>
        <c:lblOffset val="100"/>
        <c:noMultiLvlLbl val="0"/>
      </c:catAx>
      <c:valAx>
        <c:axId val="315654896"/>
        <c:scaling>
          <c:orientation val="minMax"/>
        </c:scaling>
        <c:delete val="0"/>
        <c:axPos val="l"/>
        <c:majorGridlines/>
        <c:title>
          <c:tx>
            <c:rich>
              <a:bodyPr/>
              <a:lstStyle/>
              <a:p>
                <a:pPr>
                  <a:defRPr/>
                </a:pPr>
                <a:r>
                  <a:rPr lang="en-US" baseline="0"/>
                  <a:t>Total Door Count</a:t>
                </a:r>
                <a:endParaRPr lang="en-US"/>
              </a:p>
            </c:rich>
          </c:tx>
          <c:overlay val="0"/>
        </c:title>
        <c:numFmt formatCode="0" sourceLinked="1"/>
        <c:majorTickMark val="none"/>
        <c:minorTickMark val="none"/>
        <c:tickLblPos val="nextTo"/>
        <c:crossAx val="315654336"/>
        <c:crosses val="autoZero"/>
        <c:crossBetween val="between"/>
      </c:valAx>
    </c:plotArea>
    <c:legend>
      <c:legendPos val="r"/>
      <c:overlay val="0"/>
    </c:legend>
    <c:plotVisOnly val="1"/>
    <c:dispBlanksAs val="gap"/>
    <c:showDLblsOverMax val="0"/>
  </c:chart>
  <c:printSettings>
    <c:headerFooter/>
    <c:pageMargins b="0.2" l="0.2" r="0.2" t="0.2" header="0.2" footer="0.2"/>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09/29/2014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'09-29-2014'!$J$9:$J$13</c:f>
              <c:strCache>
                <c:ptCount val="5"/>
                <c:pt idx="0">
                  <c:v>Total Monday</c:v>
                </c:pt>
                <c:pt idx="1">
                  <c:v>Total Tuesday</c:v>
                </c:pt>
                <c:pt idx="2">
                  <c:v>Total Wednesday</c:v>
                </c:pt>
                <c:pt idx="3">
                  <c:v>Total Thursday</c:v>
                </c:pt>
                <c:pt idx="4">
                  <c:v>Total Friday</c:v>
                </c:pt>
              </c:strCache>
            </c:strRef>
          </c:cat>
          <c:val>
            <c:numRef>
              <c:f>'09-29-2014'!$K$9:$K$13</c:f>
              <c:numCache>
                <c:formatCode>General</c:formatCode>
                <c:ptCount val="5"/>
                <c:pt idx="0">
                  <c:v>1670.5</c:v>
                </c:pt>
                <c:pt idx="1">
                  <c:v>1695</c:v>
                </c:pt>
                <c:pt idx="2">
                  <c:v>1537.5</c:v>
                </c:pt>
                <c:pt idx="3">
                  <c:v>1667</c:v>
                </c:pt>
                <c:pt idx="4">
                  <c:v>653.5</c:v>
                </c:pt>
              </c:numCache>
            </c:numRef>
          </c:val>
          <c:smooth val="0"/>
        </c:ser>
        <c:dLbls>
          <c:showLegendKey val="0"/>
          <c:showVal val="0"/>
          <c:showCatName val="0"/>
          <c:showSerName val="0"/>
          <c:showPercent val="0"/>
          <c:showBubbleSize val="0"/>
        </c:dLbls>
        <c:marker val="1"/>
        <c:smooth val="0"/>
        <c:axId val="294127680"/>
        <c:axId val="294128240"/>
      </c:lineChart>
      <c:catAx>
        <c:axId val="29412768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4128240"/>
        <c:crosses val="autoZero"/>
        <c:auto val="1"/>
        <c:lblAlgn val="ctr"/>
        <c:lblOffset val="100"/>
        <c:tickLblSkip val="1"/>
        <c:tickMarkSkip val="1"/>
        <c:noMultiLvlLbl val="0"/>
      </c:catAx>
      <c:valAx>
        <c:axId val="29412824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412768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10/06/2014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'10-06-2014'!$J$9:$J$13</c:f>
              <c:strCache>
                <c:ptCount val="5"/>
                <c:pt idx="0">
                  <c:v>Total Monday</c:v>
                </c:pt>
                <c:pt idx="1">
                  <c:v>Total Tuesday</c:v>
                </c:pt>
                <c:pt idx="2">
                  <c:v>Total Wednesday</c:v>
                </c:pt>
                <c:pt idx="3">
                  <c:v>Total Thursday</c:v>
                </c:pt>
                <c:pt idx="4">
                  <c:v>Total Friday</c:v>
                </c:pt>
              </c:strCache>
            </c:strRef>
          </c:cat>
          <c:val>
            <c:numRef>
              <c:f>'10-06-2014'!$K$9:$K$13</c:f>
              <c:numCache>
                <c:formatCode>General</c:formatCode>
                <c:ptCount val="5"/>
                <c:pt idx="0">
                  <c:v>1612.5</c:v>
                </c:pt>
                <c:pt idx="1">
                  <c:v>1685.5</c:v>
                </c:pt>
                <c:pt idx="2">
                  <c:v>1546</c:v>
                </c:pt>
                <c:pt idx="3">
                  <c:v>1703</c:v>
                </c:pt>
                <c:pt idx="4">
                  <c:v>658</c:v>
                </c:pt>
              </c:numCache>
            </c:numRef>
          </c:val>
          <c:smooth val="0"/>
        </c:ser>
        <c:dLbls>
          <c:showLegendKey val="0"/>
          <c:showVal val="0"/>
          <c:showCatName val="0"/>
          <c:showSerName val="0"/>
          <c:showPercent val="0"/>
          <c:showBubbleSize val="0"/>
        </c:dLbls>
        <c:marker val="1"/>
        <c:smooth val="0"/>
        <c:axId val="294130480"/>
        <c:axId val="294542848"/>
      </c:lineChart>
      <c:catAx>
        <c:axId val="29413048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4542848"/>
        <c:crosses val="autoZero"/>
        <c:auto val="1"/>
        <c:lblAlgn val="ctr"/>
        <c:lblOffset val="100"/>
        <c:tickLblSkip val="1"/>
        <c:tickMarkSkip val="1"/>
        <c:noMultiLvlLbl val="0"/>
      </c:catAx>
      <c:valAx>
        <c:axId val="29454284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413048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10/13/2014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'10-13-2014'!$J$9:$J$13</c:f>
              <c:strCache>
                <c:ptCount val="5"/>
                <c:pt idx="0">
                  <c:v>Total Monday</c:v>
                </c:pt>
                <c:pt idx="1">
                  <c:v>Total Tuesday</c:v>
                </c:pt>
                <c:pt idx="2">
                  <c:v>Total Wednesday</c:v>
                </c:pt>
                <c:pt idx="3">
                  <c:v>Total Thursday</c:v>
                </c:pt>
                <c:pt idx="4">
                  <c:v>Total Friday</c:v>
                </c:pt>
              </c:strCache>
            </c:strRef>
          </c:cat>
          <c:val>
            <c:numRef>
              <c:f>'10-13-2014'!$K$9:$K$13</c:f>
              <c:numCache>
                <c:formatCode>General</c:formatCode>
                <c:ptCount val="5"/>
                <c:pt idx="0">
                  <c:v>1519.5</c:v>
                </c:pt>
                <c:pt idx="1">
                  <c:v>1704</c:v>
                </c:pt>
                <c:pt idx="2">
                  <c:v>1511</c:v>
                </c:pt>
                <c:pt idx="3">
                  <c:v>1694.5</c:v>
                </c:pt>
                <c:pt idx="4">
                  <c:v>573.5</c:v>
                </c:pt>
              </c:numCache>
            </c:numRef>
          </c:val>
          <c:smooth val="0"/>
        </c:ser>
        <c:dLbls>
          <c:showLegendKey val="0"/>
          <c:showVal val="0"/>
          <c:showCatName val="0"/>
          <c:showSerName val="0"/>
          <c:showPercent val="0"/>
          <c:showBubbleSize val="0"/>
        </c:dLbls>
        <c:marker val="1"/>
        <c:smooth val="0"/>
        <c:axId val="294545088"/>
        <c:axId val="294545648"/>
      </c:lineChart>
      <c:catAx>
        <c:axId val="29454508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4545648"/>
        <c:crosses val="autoZero"/>
        <c:auto val="1"/>
        <c:lblAlgn val="ctr"/>
        <c:lblOffset val="100"/>
        <c:tickLblSkip val="1"/>
        <c:tickMarkSkip val="1"/>
        <c:noMultiLvlLbl val="0"/>
      </c:catAx>
      <c:valAx>
        <c:axId val="29454564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454508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10/20/2014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'10-20-2014'!$J$9:$J$13</c:f>
              <c:strCache>
                <c:ptCount val="5"/>
                <c:pt idx="0">
                  <c:v>Total Monday</c:v>
                </c:pt>
                <c:pt idx="1">
                  <c:v>Total Tuesday</c:v>
                </c:pt>
                <c:pt idx="2">
                  <c:v>Total Wednesday</c:v>
                </c:pt>
                <c:pt idx="3">
                  <c:v>Total Thursday</c:v>
                </c:pt>
                <c:pt idx="4">
                  <c:v>Total Friday</c:v>
                </c:pt>
              </c:strCache>
            </c:strRef>
          </c:cat>
          <c:val>
            <c:numRef>
              <c:f>'10-20-2014'!$K$9:$K$13</c:f>
              <c:numCache>
                <c:formatCode>General</c:formatCode>
                <c:ptCount val="5"/>
                <c:pt idx="0">
                  <c:v>1467.5</c:v>
                </c:pt>
                <c:pt idx="1">
                  <c:v>1737.5</c:v>
                </c:pt>
                <c:pt idx="2">
                  <c:v>1534.5</c:v>
                </c:pt>
                <c:pt idx="3">
                  <c:v>1665</c:v>
                </c:pt>
                <c:pt idx="4">
                  <c:v>620</c:v>
                </c:pt>
              </c:numCache>
            </c:numRef>
          </c:val>
          <c:smooth val="0"/>
        </c:ser>
        <c:dLbls>
          <c:showLegendKey val="0"/>
          <c:showVal val="0"/>
          <c:showCatName val="0"/>
          <c:showSerName val="0"/>
          <c:showPercent val="0"/>
          <c:showBubbleSize val="0"/>
        </c:dLbls>
        <c:marker val="1"/>
        <c:smooth val="0"/>
        <c:axId val="294547888"/>
        <c:axId val="294548448"/>
      </c:lineChart>
      <c:catAx>
        <c:axId val="29454788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4548448"/>
        <c:crosses val="autoZero"/>
        <c:auto val="1"/>
        <c:lblAlgn val="ctr"/>
        <c:lblOffset val="100"/>
        <c:tickLblSkip val="1"/>
        <c:tickMarkSkip val="1"/>
        <c:noMultiLvlLbl val="0"/>
      </c:catAx>
      <c:valAx>
        <c:axId val="29454844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454788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10/27/2014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'10-27-2014'!$J$9:$J$13</c:f>
              <c:strCache>
                <c:ptCount val="5"/>
                <c:pt idx="0">
                  <c:v>Total Monday</c:v>
                </c:pt>
                <c:pt idx="1">
                  <c:v>Total Tuesday</c:v>
                </c:pt>
                <c:pt idx="2">
                  <c:v>Total Wednesday</c:v>
                </c:pt>
                <c:pt idx="3">
                  <c:v>Total Thursday</c:v>
                </c:pt>
                <c:pt idx="4">
                  <c:v>Total Friday</c:v>
                </c:pt>
              </c:strCache>
            </c:strRef>
          </c:cat>
          <c:val>
            <c:numRef>
              <c:f>'10-27-2014'!$K$9:$K$13</c:f>
              <c:numCache>
                <c:formatCode>General</c:formatCode>
                <c:ptCount val="5"/>
                <c:pt idx="0">
                  <c:v>1408.5</c:v>
                </c:pt>
                <c:pt idx="1">
                  <c:v>1872</c:v>
                </c:pt>
                <c:pt idx="2">
                  <c:v>1458.5</c:v>
                </c:pt>
                <c:pt idx="3">
                  <c:v>1611</c:v>
                </c:pt>
                <c:pt idx="4">
                  <c:v>597</c:v>
                </c:pt>
              </c:numCache>
            </c:numRef>
          </c:val>
          <c:smooth val="0"/>
        </c:ser>
        <c:dLbls>
          <c:showLegendKey val="0"/>
          <c:showVal val="0"/>
          <c:showCatName val="0"/>
          <c:showSerName val="0"/>
          <c:showPercent val="0"/>
          <c:showBubbleSize val="0"/>
        </c:dLbls>
        <c:marker val="1"/>
        <c:smooth val="0"/>
        <c:axId val="295095248"/>
        <c:axId val="295095808"/>
      </c:lineChart>
      <c:catAx>
        <c:axId val="29509524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5095808"/>
        <c:crosses val="autoZero"/>
        <c:auto val="1"/>
        <c:lblAlgn val="ctr"/>
        <c:lblOffset val="100"/>
        <c:tickLblSkip val="1"/>
        <c:tickMarkSkip val="1"/>
        <c:noMultiLvlLbl val="0"/>
      </c:catAx>
      <c:valAx>
        <c:axId val="29509580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509524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11/03/2014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'11-03-2014'!$J$9:$J$13</c:f>
              <c:strCache>
                <c:ptCount val="5"/>
                <c:pt idx="0">
                  <c:v>Total Monday</c:v>
                </c:pt>
                <c:pt idx="1">
                  <c:v>Total Tuesday</c:v>
                </c:pt>
                <c:pt idx="2">
                  <c:v>Total Wednesday</c:v>
                </c:pt>
                <c:pt idx="3">
                  <c:v>Total Thursday</c:v>
                </c:pt>
                <c:pt idx="4">
                  <c:v>Total Friday</c:v>
                </c:pt>
              </c:strCache>
            </c:strRef>
          </c:cat>
          <c:val>
            <c:numRef>
              <c:f>'11-03-2014'!$K$9:$K$13</c:f>
              <c:numCache>
                <c:formatCode>General</c:formatCode>
                <c:ptCount val="5"/>
                <c:pt idx="0">
                  <c:v>1432</c:v>
                </c:pt>
                <c:pt idx="1">
                  <c:v>1651</c:v>
                </c:pt>
                <c:pt idx="2">
                  <c:v>1419.5</c:v>
                </c:pt>
                <c:pt idx="3">
                  <c:v>1754</c:v>
                </c:pt>
                <c:pt idx="4">
                  <c:v>604.5</c:v>
                </c:pt>
              </c:numCache>
            </c:numRef>
          </c:val>
          <c:smooth val="0"/>
        </c:ser>
        <c:dLbls>
          <c:showLegendKey val="0"/>
          <c:showVal val="0"/>
          <c:showCatName val="0"/>
          <c:showSerName val="0"/>
          <c:showPercent val="0"/>
          <c:showBubbleSize val="0"/>
        </c:dLbls>
        <c:marker val="1"/>
        <c:smooth val="0"/>
        <c:axId val="295098048"/>
        <c:axId val="295098608"/>
      </c:lineChart>
      <c:catAx>
        <c:axId val="29509804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5098608"/>
        <c:crosses val="autoZero"/>
        <c:auto val="1"/>
        <c:lblAlgn val="ctr"/>
        <c:lblOffset val="100"/>
        <c:tickLblSkip val="1"/>
        <c:tickMarkSkip val="1"/>
        <c:noMultiLvlLbl val="0"/>
      </c:catAx>
      <c:valAx>
        <c:axId val="29509860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509804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07/07/2014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'07-07-2014'!$J$9:$J$13</c:f>
              <c:strCache>
                <c:ptCount val="5"/>
                <c:pt idx="0">
                  <c:v>Total Monday</c:v>
                </c:pt>
                <c:pt idx="1">
                  <c:v>Total Tuesday</c:v>
                </c:pt>
                <c:pt idx="2">
                  <c:v>Total Wednesday</c:v>
                </c:pt>
                <c:pt idx="3">
                  <c:v>Total Thursday</c:v>
                </c:pt>
                <c:pt idx="4">
                  <c:v>Total Friday</c:v>
                </c:pt>
              </c:strCache>
            </c:strRef>
          </c:cat>
          <c:val>
            <c:numRef>
              <c:f>'07-07-2014'!$K$9:$K$13</c:f>
              <c:numCache>
                <c:formatCode>General</c:formatCode>
                <c:ptCount val="5"/>
                <c:pt idx="0">
                  <c:v>477.5</c:v>
                </c:pt>
                <c:pt idx="1">
                  <c:v>527</c:v>
                </c:pt>
                <c:pt idx="2">
                  <c:v>423</c:v>
                </c:pt>
                <c:pt idx="3">
                  <c:v>429</c:v>
                </c:pt>
                <c:pt idx="4">
                  <c:v>244.5</c:v>
                </c:pt>
              </c:numCache>
            </c:numRef>
          </c:val>
          <c:smooth val="0"/>
        </c:ser>
        <c:dLbls>
          <c:showLegendKey val="0"/>
          <c:showVal val="0"/>
          <c:showCatName val="0"/>
          <c:showSerName val="0"/>
          <c:showPercent val="0"/>
          <c:showBubbleSize val="0"/>
        </c:dLbls>
        <c:marker val="1"/>
        <c:smooth val="0"/>
        <c:axId val="292874368"/>
        <c:axId val="292874928"/>
      </c:lineChart>
      <c:catAx>
        <c:axId val="29287436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2874928"/>
        <c:crosses val="autoZero"/>
        <c:auto val="1"/>
        <c:lblAlgn val="ctr"/>
        <c:lblOffset val="100"/>
        <c:tickLblSkip val="1"/>
        <c:tickMarkSkip val="1"/>
        <c:noMultiLvlLbl val="0"/>
      </c:catAx>
      <c:valAx>
        <c:axId val="29287492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287436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11/10/2014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'11-10-2014'!$J$9:$J$13</c:f>
              <c:strCache>
                <c:ptCount val="5"/>
                <c:pt idx="0">
                  <c:v>Total Monday</c:v>
                </c:pt>
                <c:pt idx="1">
                  <c:v>Total Tuesday</c:v>
                </c:pt>
                <c:pt idx="2">
                  <c:v>Total Wednesday</c:v>
                </c:pt>
                <c:pt idx="3">
                  <c:v>Total Thursday</c:v>
                </c:pt>
                <c:pt idx="4">
                  <c:v>Total Friday</c:v>
                </c:pt>
              </c:strCache>
            </c:strRef>
          </c:cat>
          <c:val>
            <c:numRef>
              <c:f>'11-10-2014'!$K$9:$K$13</c:f>
              <c:numCache>
                <c:formatCode>General</c:formatCode>
                <c:ptCount val="5"/>
                <c:pt idx="0">
                  <c:v>1905.5</c:v>
                </c:pt>
                <c:pt idx="1">
                  <c:v>0</c:v>
                </c:pt>
                <c:pt idx="2">
                  <c:v>1655.5</c:v>
                </c:pt>
                <c:pt idx="3">
                  <c:v>1634.5</c:v>
                </c:pt>
                <c:pt idx="4">
                  <c:v>601</c:v>
                </c:pt>
              </c:numCache>
            </c:numRef>
          </c:val>
          <c:smooth val="0"/>
        </c:ser>
        <c:dLbls>
          <c:showLegendKey val="0"/>
          <c:showVal val="0"/>
          <c:showCatName val="0"/>
          <c:showSerName val="0"/>
          <c:showPercent val="0"/>
          <c:showBubbleSize val="0"/>
        </c:dLbls>
        <c:marker val="1"/>
        <c:smooth val="0"/>
        <c:axId val="295100848"/>
        <c:axId val="295101408"/>
      </c:lineChart>
      <c:catAx>
        <c:axId val="29510084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5101408"/>
        <c:crosses val="autoZero"/>
        <c:auto val="1"/>
        <c:lblAlgn val="ctr"/>
        <c:lblOffset val="100"/>
        <c:tickLblSkip val="1"/>
        <c:tickMarkSkip val="1"/>
        <c:noMultiLvlLbl val="0"/>
      </c:catAx>
      <c:valAx>
        <c:axId val="29510140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510084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11/17/2014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'11-17-2014'!$J$9:$J$13</c:f>
              <c:strCache>
                <c:ptCount val="5"/>
                <c:pt idx="0">
                  <c:v>Total Monday</c:v>
                </c:pt>
                <c:pt idx="1">
                  <c:v>Total Tuesday</c:v>
                </c:pt>
                <c:pt idx="2">
                  <c:v>Total Wednesday</c:v>
                </c:pt>
                <c:pt idx="3">
                  <c:v>Total Thursday</c:v>
                </c:pt>
                <c:pt idx="4">
                  <c:v>Total Friday</c:v>
                </c:pt>
              </c:strCache>
            </c:strRef>
          </c:cat>
          <c:val>
            <c:numRef>
              <c:f>'11-17-2014'!$K$9:$K$13</c:f>
              <c:numCache>
                <c:formatCode>General</c:formatCode>
                <c:ptCount val="5"/>
                <c:pt idx="0">
                  <c:v>1663</c:v>
                </c:pt>
                <c:pt idx="1">
                  <c:v>1811</c:v>
                </c:pt>
                <c:pt idx="2">
                  <c:v>1522</c:v>
                </c:pt>
                <c:pt idx="3">
                  <c:v>1604</c:v>
                </c:pt>
                <c:pt idx="4">
                  <c:v>601.5</c:v>
                </c:pt>
              </c:numCache>
            </c:numRef>
          </c:val>
          <c:smooth val="0"/>
        </c:ser>
        <c:dLbls>
          <c:showLegendKey val="0"/>
          <c:showVal val="0"/>
          <c:showCatName val="0"/>
          <c:showSerName val="0"/>
          <c:showPercent val="0"/>
          <c:showBubbleSize val="0"/>
        </c:dLbls>
        <c:marker val="1"/>
        <c:smooth val="0"/>
        <c:axId val="295394064"/>
        <c:axId val="295394624"/>
      </c:lineChart>
      <c:catAx>
        <c:axId val="29539406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5394624"/>
        <c:crosses val="autoZero"/>
        <c:auto val="1"/>
        <c:lblAlgn val="ctr"/>
        <c:lblOffset val="100"/>
        <c:tickLblSkip val="1"/>
        <c:tickMarkSkip val="1"/>
        <c:noMultiLvlLbl val="0"/>
      </c:catAx>
      <c:valAx>
        <c:axId val="29539462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539406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11/24/2014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'11-24-2014'!$J$9:$J$13</c:f>
              <c:strCache>
                <c:ptCount val="5"/>
                <c:pt idx="0">
                  <c:v>Total Monday</c:v>
                </c:pt>
                <c:pt idx="1">
                  <c:v>Total Tuesday</c:v>
                </c:pt>
                <c:pt idx="2">
                  <c:v>Total Wednesday</c:v>
                </c:pt>
                <c:pt idx="3">
                  <c:v>Total Thursday</c:v>
                </c:pt>
                <c:pt idx="4">
                  <c:v>Total Friday</c:v>
                </c:pt>
              </c:strCache>
            </c:strRef>
          </c:cat>
          <c:val>
            <c:numRef>
              <c:f>'11-24-2014'!$K$9:$K$13</c:f>
              <c:numCache>
                <c:formatCode>General</c:formatCode>
                <c:ptCount val="5"/>
                <c:pt idx="0">
                  <c:v>1671.5</c:v>
                </c:pt>
                <c:pt idx="1">
                  <c:v>1690</c:v>
                </c:pt>
                <c:pt idx="2">
                  <c:v>1191.5</c:v>
                </c:pt>
                <c:pt idx="3">
                  <c:v>0</c:v>
                </c:pt>
                <c:pt idx="4">
                  <c:v>0</c:v>
                </c:pt>
              </c:numCache>
            </c:numRef>
          </c:val>
          <c:smooth val="0"/>
        </c:ser>
        <c:dLbls>
          <c:showLegendKey val="0"/>
          <c:showVal val="0"/>
          <c:showCatName val="0"/>
          <c:showSerName val="0"/>
          <c:showPercent val="0"/>
          <c:showBubbleSize val="0"/>
        </c:dLbls>
        <c:marker val="1"/>
        <c:smooth val="0"/>
        <c:axId val="295396864"/>
        <c:axId val="295397424"/>
      </c:lineChart>
      <c:catAx>
        <c:axId val="29539686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5397424"/>
        <c:crosses val="autoZero"/>
        <c:auto val="1"/>
        <c:lblAlgn val="ctr"/>
        <c:lblOffset val="100"/>
        <c:tickLblSkip val="1"/>
        <c:tickMarkSkip val="1"/>
        <c:noMultiLvlLbl val="0"/>
      </c:catAx>
      <c:valAx>
        <c:axId val="29539742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539686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12/01/2014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'12-01-2014'!$J$9:$J$13</c:f>
              <c:strCache>
                <c:ptCount val="5"/>
                <c:pt idx="0">
                  <c:v>Total Monday</c:v>
                </c:pt>
                <c:pt idx="1">
                  <c:v>Total Tuesday</c:v>
                </c:pt>
                <c:pt idx="2">
                  <c:v>Total Wednesday</c:v>
                </c:pt>
                <c:pt idx="3">
                  <c:v>Total Thursday</c:v>
                </c:pt>
                <c:pt idx="4">
                  <c:v>Total Friday</c:v>
                </c:pt>
              </c:strCache>
            </c:strRef>
          </c:cat>
          <c:val>
            <c:numRef>
              <c:f>'12-01-2014'!$K$9:$K$13</c:f>
              <c:numCache>
                <c:formatCode>General</c:formatCode>
                <c:ptCount val="5"/>
                <c:pt idx="0">
                  <c:v>1679</c:v>
                </c:pt>
                <c:pt idx="1">
                  <c:v>1972.5</c:v>
                </c:pt>
                <c:pt idx="2">
                  <c:v>1684</c:v>
                </c:pt>
                <c:pt idx="3">
                  <c:v>1821</c:v>
                </c:pt>
                <c:pt idx="4">
                  <c:v>480</c:v>
                </c:pt>
              </c:numCache>
            </c:numRef>
          </c:val>
          <c:smooth val="0"/>
        </c:ser>
        <c:dLbls>
          <c:showLegendKey val="0"/>
          <c:showVal val="0"/>
          <c:showCatName val="0"/>
          <c:showSerName val="0"/>
          <c:showPercent val="0"/>
          <c:showBubbleSize val="0"/>
        </c:dLbls>
        <c:marker val="1"/>
        <c:smooth val="0"/>
        <c:axId val="295399664"/>
        <c:axId val="295400224"/>
      </c:lineChart>
      <c:catAx>
        <c:axId val="29539966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5400224"/>
        <c:crosses val="autoZero"/>
        <c:auto val="1"/>
        <c:lblAlgn val="ctr"/>
        <c:lblOffset val="100"/>
        <c:tickLblSkip val="1"/>
        <c:tickMarkSkip val="1"/>
        <c:noMultiLvlLbl val="0"/>
      </c:catAx>
      <c:valAx>
        <c:axId val="29540022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539966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12/08/2014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'12-08-2014'!$J$9:$J$13</c:f>
              <c:strCache>
                <c:ptCount val="5"/>
                <c:pt idx="0">
                  <c:v>Total Monday</c:v>
                </c:pt>
                <c:pt idx="1">
                  <c:v>Total Tuesday</c:v>
                </c:pt>
                <c:pt idx="2">
                  <c:v>Total Wednesday</c:v>
                </c:pt>
                <c:pt idx="3">
                  <c:v>Total Thursday</c:v>
                </c:pt>
                <c:pt idx="4">
                  <c:v>Total Friday</c:v>
                </c:pt>
              </c:strCache>
            </c:strRef>
          </c:cat>
          <c:val>
            <c:numRef>
              <c:f>'12-08-2014'!$K$9:$K$13</c:f>
              <c:numCache>
                <c:formatCode>General</c:formatCode>
                <c:ptCount val="5"/>
                <c:pt idx="0">
                  <c:v>1179.5</c:v>
                </c:pt>
                <c:pt idx="1">
                  <c:v>1377</c:v>
                </c:pt>
                <c:pt idx="2">
                  <c:v>882</c:v>
                </c:pt>
                <c:pt idx="3">
                  <c:v>929.5</c:v>
                </c:pt>
                <c:pt idx="4">
                  <c:v>164.5</c:v>
                </c:pt>
              </c:numCache>
            </c:numRef>
          </c:val>
          <c:smooth val="0"/>
        </c:ser>
        <c:dLbls>
          <c:showLegendKey val="0"/>
          <c:showVal val="0"/>
          <c:showCatName val="0"/>
          <c:showSerName val="0"/>
          <c:showPercent val="0"/>
          <c:showBubbleSize val="0"/>
        </c:dLbls>
        <c:marker val="1"/>
        <c:smooth val="0"/>
        <c:axId val="295268192"/>
        <c:axId val="295268752"/>
      </c:lineChart>
      <c:catAx>
        <c:axId val="29526819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5268752"/>
        <c:crosses val="autoZero"/>
        <c:auto val="1"/>
        <c:lblAlgn val="ctr"/>
        <c:lblOffset val="100"/>
        <c:tickLblSkip val="1"/>
        <c:tickMarkSkip val="1"/>
        <c:noMultiLvlLbl val="0"/>
      </c:catAx>
      <c:valAx>
        <c:axId val="2952687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526819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12/15/2014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'12-15-2014'!$J$9:$J$13</c:f>
              <c:strCache>
                <c:ptCount val="5"/>
                <c:pt idx="0">
                  <c:v>Total Monday</c:v>
                </c:pt>
                <c:pt idx="1">
                  <c:v>Total Tuesday</c:v>
                </c:pt>
                <c:pt idx="2">
                  <c:v>Total Wednesday</c:v>
                </c:pt>
                <c:pt idx="3">
                  <c:v>Total Thursday</c:v>
                </c:pt>
                <c:pt idx="4">
                  <c:v>Total Friday</c:v>
                </c:pt>
              </c:strCache>
            </c:strRef>
          </c:cat>
          <c:val>
            <c:numRef>
              <c:f>'12-15-2014'!$K$9:$K$13</c:f>
              <c:numCache>
                <c:formatCode>General</c:formatCode>
                <c:ptCount val="5"/>
                <c:pt idx="0">
                  <c:v>175.5</c:v>
                </c:pt>
                <c:pt idx="1">
                  <c:v>189.5</c:v>
                </c:pt>
                <c:pt idx="2">
                  <c:v>134.5</c:v>
                </c:pt>
                <c:pt idx="3">
                  <c:v>0</c:v>
                </c:pt>
                <c:pt idx="4">
                  <c:v>0</c:v>
                </c:pt>
              </c:numCache>
            </c:numRef>
          </c:val>
          <c:smooth val="0"/>
        </c:ser>
        <c:dLbls>
          <c:showLegendKey val="0"/>
          <c:showVal val="0"/>
          <c:showCatName val="0"/>
          <c:showSerName val="0"/>
          <c:showPercent val="0"/>
          <c:showBubbleSize val="0"/>
        </c:dLbls>
        <c:marker val="1"/>
        <c:smooth val="0"/>
        <c:axId val="295270992"/>
        <c:axId val="295271552"/>
      </c:lineChart>
      <c:catAx>
        <c:axId val="29527099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5271552"/>
        <c:crosses val="autoZero"/>
        <c:auto val="1"/>
        <c:lblAlgn val="ctr"/>
        <c:lblOffset val="100"/>
        <c:tickLblSkip val="1"/>
        <c:tickMarkSkip val="1"/>
        <c:noMultiLvlLbl val="0"/>
      </c:catAx>
      <c:valAx>
        <c:axId val="2952715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527099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12/22/2014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'12-22-2014'!$J$9:$J$13</c:f>
              <c:strCache>
                <c:ptCount val="5"/>
                <c:pt idx="0">
                  <c:v>Total Monday</c:v>
                </c:pt>
                <c:pt idx="1">
                  <c:v>Total Tuesday</c:v>
                </c:pt>
                <c:pt idx="2">
                  <c:v>Total Wednesday</c:v>
                </c:pt>
                <c:pt idx="3">
                  <c:v>Total Thursday</c:v>
                </c:pt>
                <c:pt idx="4">
                  <c:v>Total Friday</c:v>
                </c:pt>
              </c:strCache>
            </c:strRef>
          </c:cat>
          <c:val>
            <c:numRef>
              <c:f>'12-22-2014'!$K$9:$K$13</c:f>
              <c:numCache>
                <c:formatCode>General</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95273792"/>
        <c:axId val="295274352"/>
      </c:lineChart>
      <c:catAx>
        <c:axId val="29527379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5274352"/>
        <c:crosses val="autoZero"/>
        <c:auto val="1"/>
        <c:lblAlgn val="ctr"/>
        <c:lblOffset val="100"/>
        <c:tickLblSkip val="1"/>
        <c:tickMarkSkip val="1"/>
        <c:noMultiLvlLbl val="0"/>
      </c:catAx>
      <c:valAx>
        <c:axId val="2952743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527379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12/29/2014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'12-29-2014'!$J$9:$J$13</c:f>
              <c:strCache>
                <c:ptCount val="5"/>
                <c:pt idx="0">
                  <c:v>Total Monday</c:v>
                </c:pt>
                <c:pt idx="1">
                  <c:v>Total Tuesday</c:v>
                </c:pt>
                <c:pt idx="2">
                  <c:v>Total Wednesday</c:v>
                </c:pt>
                <c:pt idx="3">
                  <c:v>Total Thursday</c:v>
                </c:pt>
                <c:pt idx="4">
                  <c:v>Total Friday</c:v>
                </c:pt>
              </c:strCache>
            </c:strRef>
          </c:cat>
          <c:val>
            <c:numRef>
              <c:f>'12-29-2014'!$K$9:$K$13</c:f>
              <c:numCache>
                <c:formatCode>General</c:formatCode>
                <c:ptCount val="5"/>
                <c:pt idx="0">
                  <c:v>0</c:v>
                </c:pt>
                <c:pt idx="1">
                  <c:v>0</c:v>
                </c:pt>
                <c:pt idx="2">
                  <c:v>0</c:v>
                </c:pt>
                <c:pt idx="3">
                  <c:v>0</c:v>
                </c:pt>
                <c:pt idx="4">
                  <c:v>111.5</c:v>
                </c:pt>
              </c:numCache>
            </c:numRef>
          </c:val>
          <c:smooth val="0"/>
        </c:ser>
        <c:dLbls>
          <c:showLegendKey val="0"/>
          <c:showVal val="0"/>
          <c:showCatName val="0"/>
          <c:showSerName val="0"/>
          <c:showPercent val="0"/>
          <c:showBubbleSize val="0"/>
        </c:dLbls>
        <c:marker val="1"/>
        <c:smooth val="0"/>
        <c:axId val="295967408"/>
        <c:axId val="295967968"/>
      </c:lineChart>
      <c:catAx>
        <c:axId val="29596740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5967968"/>
        <c:crosses val="autoZero"/>
        <c:auto val="1"/>
        <c:lblAlgn val="ctr"/>
        <c:lblOffset val="100"/>
        <c:tickLblSkip val="1"/>
        <c:tickMarkSkip val="1"/>
        <c:noMultiLvlLbl val="0"/>
      </c:catAx>
      <c:valAx>
        <c:axId val="29596796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596740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01/05/2015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'01-05-2015'!$J$9:$J$13</c:f>
              <c:strCache>
                <c:ptCount val="5"/>
                <c:pt idx="0">
                  <c:v>Total Monday</c:v>
                </c:pt>
                <c:pt idx="1">
                  <c:v>Total Tuesday</c:v>
                </c:pt>
                <c:pt idx="2">
                  <c:v>Total Wednesday</c:v>
                </c:pt>
                <c:pt idx="3">
                  <c:v>Total Thursday</c:v>
                </c:pt>
                <c:pt idx="4">
                  <c:v>Total Friday</c:v>
                </c:pt>
              </c:strCache>
            </c:strRef>
          </c:cat>
          <c:val>
            <c:numRef>
              <c:f>'01-05-2015'!$K$9:$K$13</c:f>
              <c:numCache>
                <c:formatCode>General</c:formatCode>
                <c:ptCount val="5"/>
                <c:pt idx="0">
                  <c:v>307.5</c:v>
                </c:pt>
                <c:pt idx="1">
                  <c:v>244.5</c:v>
                </c:pt>
                <c:pt idx="2">
                  <c:v>993.5</c:v>
                </c:pt>
                <c:pt idx="3">
                  <c:v>1209</c:v>
                </c:pt>
                <c:pt idx="4">
                  <c:v>432</c:v>
                </c:pt>
              </c:numCache>
            </c:numRef>
          </c:val>
          <c:smooth val="0"/>
        </c:ser>
        <c:dLbls>
          <c:showLegendKey val="0"/>
          <c:showVal val="0"/>
          <c:showCatName val="0"/>
          <c:showSerName val="0"/>
          <c:showPercent val="0"/>
          <c:showBubbleSize val="0"/>
        </c:dLbls>
        <c:marker val="1"/>
        <c:smooth val="0"/>
        <c:axId val="295970208"/>
        <c:axId val="295970768"/>
      </c:lineChart>
      <c:catAx>
        <c:axId val="29597020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5970768"/>
        <c:crosses val="autoZero"/>
        <c:auto val="1"/>
        <c:lblAlgn val="ctr"/>
        <c:lblOffset val="100"/>
        <c:tickLblSkip val="1"/>
        <c:tickMarkSkip val="1"/>
        <c:noMultiLvlLbl val="0"/>
      </c:catAx>
      <c:valAx>
        <c:axId val="29597076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597020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01/12/2015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'01-12-2015'!$J$9:$J$13</c:f>
              <c:strCache>
                <c:ptCount val="5"/>
                <c:pt idx="0">
                  <c:v>Total Monday</c:v>
                </c:pt>
                <c:pt idx="1">
                  <c:v>Total Tuesday</c:v>
                </c:pt>
                <c:pt idx="2">
                  <c:v>Total Wednesday</c:v>
                </c:pt>
                <c:pt idx="3">
                  <c:v>Total Thursday</c:v>
                </c:pt>
                <c:pt idx="4">
                  <c:v>Total Friday</c:v>
                </c:pt>
              </c:strCache>
            </c:strRef>
          </c:cat>
          <c:val>
            <c:numRef>
              <c:f>'01-12-2015'!$K$9:$K$13</c:f>
              <c:numCache>
                <c:formatCode>General</c:formatCode>
                <c:ptCount val="5"/>
                <c:pt idx="0">
                  <c:v>1118</c:v>
                </c:pt>
                <c:pt idx="1">
                  <c:v>1338.5</c:v>
                </c:pt>
                <c:pt idx="2">
                  <c:v>1211</c:v>
                </c:pt>
                <c:pt idx="3">
                  <c:v>1449</c:v>
                </c:pt>
                <c:pt idx="4">
                  <c:v>490</c:v>
                </c:pt>
              </c:numCache>
            </c:numRef>
          </c:val>
          <c:smooth val="0"/>
        </c:ser>
        <c:dLbls>
          <c:showLegendKey val="0"/>
          <c:showVal val="0"/>
          <c:showCatName val="0"/>
          <c:showSerName val="0"/>
          <c:showPercent val="0"/>
          <c:showBubbleSize val="0"/>
        </c:dLbls>
        <c:marker val="1"/>
        <c:smooth val="0"/>
        <c:axId val="295973008"/>
        <c:axId val="296867552"/>
      </c:lineChart>
      <c:catAx>
        <c:axId val="29597300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6867552"/>
        <c:crosses val="autoZero"/>
        <c:auto val="1"/>
        <c:lblAlgn val="ctr"/>
        <c:lblOffset val="100"/>
        <c:tickLblSkip val="1"/>
        <c:tickMarkSkip val="1"/>
        <c:noMultiLvlLbl val="0"/>
      </c:catAx>
      <c:valAx>
        <c:axId val="2968675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597300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07/14/2014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'07-14-2014'!$J$9:$J$13</c:f>
              <c:strCache>
                <c:ptCount val="5"/>
                <c:pt idx="0">
                  <c:v>Total Monday</c:v>
                </c:pt>
                <c:pt idx="1">
                  <c:v>Total Tuesday</c:v>
                </c:pt>
                <c:pt idx="2">
                  <c:v>Total Wednesday</c:v>
                </c:pt>
                <c:pt idx="3">
                  <c:v>Total Thursday</c:v>
                </c:pt>
                <c:pt idx="4">
                  <c:v>Total Friday</c:v>
                </c:pt>
              </c:strCache>
            </c:strRef>
          </c:cat>
          <c:val>
            <c:numRef>
              <c:f>'07-14-2014'!$K$9:$K$13</c:f>
              <c:numCache>
                <c:formatCode>General</c:formatCode>
                <c:ptCount val="5"/>
                <c:pt idx="0">
                  <c:v>473.5</c:v>
                </c:pt>
                <c:pt idx="1">
                  <c:v>551</c:v>
                </c:pt>
                <c:pt idx="2">
                  <c:v>445.5</c:v>
                </c:pt>
                <c:pt idx="3">
                  <c:v>505.5</c:v>
                </c:pt>
                <c:pt idx="4">
                  <c:v>266.5</c:v>
                </c:pt>
              </c:numCache>
            </c:numRef>
          </c:val>
          <c:smooth val="0"/>
        </c:ser>
        <c:dLbls>
          <c:showLegendKey val="0"/>
          <c:showVal val="0"/>
          <c:showCatName val="0"/>
          <c:showSerName val="0"/>
          <c:showPercent val="0"/>
          <c:showBubbleSize val="0"/>
        </c:dLbls>
        <c:marker val="1"/>
        <c:smooth val="0"/>
        <c:axId val="292877168"/>
        <c:axId val="292877728"/>
      </c:lineChart>
      <c:catAx>
        <c:axId val="29287716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2877728"/>
        <c:crosses val="autoZero"/>
        <c:auto val="1"/>
        <c:lblAlgn val="ctr"/>
        <c:lblOffset val="100"/>
        <c:tickLblSkip val="1"/>
        <c:tickMarkSkip val="1"/>
        <c:noMultiLvlLbl val="0"/>
      </c:catAx>
      <c:valAx>
        <c:axId val="29287772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287716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01/19/2015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'01-19-2015'!$J$9:$J$13</c:f>
              <c:strCache>
                <c:ptCount val="5"/>
                <c:pt idx="0">
                  <c:v>Total Monday</c:v>
                </c:pt>
                <c:pt idx="1">
                  <c:v>Total Tuesday</c:v>
                </c:pt>
                <c:pt idx="2">
                  <c:v>Total Wednesday</c:v>
                </c:pt>
                <c:pt idx="3">
                  <c:v>Total Thursday</c:v>
                </c:pt>
                <c:pt idx="4">
                  <c:v>Total Friday</c:v>
                </c:pt>
              </c:strCache>
            </c:strRef>
          </c:cat>
          <c:val>
            <c:numRef>
              <c:f>'01-19-2015'!$K$9:$K$13</c:f>
              <c:numCache>
                <c:formatCode>General</c:formatCode>
                <c:ptCount val="5"/>
                <c:pt idx="0">
                  <c:v>0</c:v>
                </c:pt>
                <c:pt idx="1">
                  <c:v>1487.5</c:v>
                </c:pt>
                <c:pt idx="2">
                  <c:v>1216</c:v>
                </c:pt>
                <c:pt idx="3">
                  <c:v>1465.5</c:v>
                </c:pt>
                <c:pt idx="4">
                  <c:v>470</c:v>
                </c:pt>
              </c:numCache>
            </c:numRef>
          </c:val>
          <c:smooth val="0"/>
        </c:ser>
        <c:dLbls>
          <c:showLegendKey val="0"/>
          <c:showVal val="0"/>
          <c:showCatName val="0"/>
          <c:showSerName val="0"/>
          <c:showPercent val="0"/>
          <c:showBubbleSize val="0"/>
        </c:dLbls>
        <c:marker val="1"/>
        <c:smooth val="0"/>
        <c:axId val="296869792"/>
        <c:axId val="296870352"/>
      </c:lineChart>
      <c:catAx>
        <c:axId val="29686979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6870352"/>
        <c:crosses val="autoZero"/>
        <c:auto val="1"/>
        <c:lblAlgn val="ctr"/>
        <c:lblOffset val="100"/>
        <c:tickLblSkip val="1"/>
        <c:tickMarkSkip val="1"/>
        <c:noMultiLvlLbl val="0"/>
      </c:catAx>
      <c:valAx>
        <c:axId val="2968703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686979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01/26/2015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'01-26-2015'!$J$9:$J$13</c:f>
              <c:strCache>
                <c:ptCount val="5"/>
                <c:pt idx="0">
                  <c:v>Total Monday</c:v>
                </c:pt>
                <c:pt idx="1">
                  <c:v>Total Tuesday</c:v>
                </c:pt>
                <c:pt idx="2">
                  <c:v>Total Wednesday</c:v>
                </c:pt>
                <c:pt idx="3">
                  <c:v>Total Thursday</c:v>
                </c:pt>
                <c:pt idx="4">
                  <c:v>Total Friday</c:v>
                </c:pt>
              </c:strCache>
            </c:strRef>
          </c:cat>
          <c:val>
            <c:numRef>
              <c:f>'01-26-2015'!$K$9:$K$13</c:f>
              <c:numCache>
                <c:formatCode>General</c:formatCode>
                <c:ptCount val="5"/>
                <c:pt idx="0">
                  <c:v>1204.5</c:v>
                </c:pt>
                <c:pt idx="1">
                  <c:v>1580.5</c:v>
                </c:pt>
                <c:pt idx="2">
                  <c:v>1322</c:v>
                </c:pt>
                <c:pt idx="3">
                  <c:v>1418</c:v>
                </c:pt>
                <c:pt idx="4">
                  <c:v>484</c:v>
                </c:pt>
              </c:numCache>
            </c:numRef>
          </c:val>
          <c:smooth val="0"/>
        </c:ser>
        <c:dLbls>
          <c:showLegendKey val="0"/>
          <c:showVal val="0"/>
          <c:showCatName val="0"/>
          <c:showSerName val="0"/>
          <c:showPercent val="0"/>
          <c:showBubbleSize val="0"/>
        </c:dLbls>
        <c:marker val="1"/>
        <c:smooth val="0"/>
        <c:axId val="296872592"/>
        <c:axId val="296873152"/>
      </c:lineChart>
      <c:catAx>
        <c:axId val="29687259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6873152"/>
        <c:crosses val="autoZero"/>
        <c:auto val="1"/>
        <c:lblAlgn val="ctr"/>
        <c:lblOffset val="100"/>
        <c:tickLblSkip val="1"/>
        <c:tickMarkSkip val="1"/>
        <c:noMultiLvlLbl val="0"/>
      </c:catAx>
      <c:valAx>
        <c:axId val="2968731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687259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02/02/2015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'02-02-2015'!$J$9:$J$13</c:f>
              <c:strCache>
                <c:ptCount val="5"/>
                <c:pt idx="0">
                  <c:v>Total Monday</c:v>
                </c:pt>
                <c:pt idx="1">
                  <c:v>Total Tuesday</c:v>
                </c:pt>
                <c:pt idx="2">
                  <c:v>Total Wednesday</c:v>
                </c:pt>
                <c:pt idx="3">
                  <c:v>Total Thursday</c:v>
                </c:pt>
                <c:pt idx="4">
                  <c:v>Total Friday</c:v>
                </c:pt>
              </c:strCache>
            </c:strRef>
          </c:cat>
          <c:val>
            <c:numRef>
              <c:f>'02-02-2015'!$K$9:$K$13</c:f>
              <c:numCache>
                <c:formatCode>General</c:formatCode>
                <c:ptCount val="5"/>
                <c:pt idx="0">
                  <c:v>1208.5</c:v>
                </c:pt>
                <c:pt idx="1">
                  <c:v>1479.5</c:v>
                </c:pt>
                <c:pt idx="2">
                  <c:v>1188</c:v>
                </c:pt>
                <c:pt idx="3">
                  <c:v>1376</c:v>
                </c:pt>
                <c:pt idx="4">
                  <c:v>520</c:v>
                </c:pt>
              </c:numCache>
            </c:numRef>
          </c:val>
          <c:smooth val="0"/>
        </c:ser>
        <c:dLbls>
          <c:showLegendKey val="0"/>
          <c:showVal val="0"/>
          <c:showCatName val="0"/>
          <c:showSerName val="0"/>
          <c:showPercent val="0"/>
          <c:showBubbleSize val="0"/>
        </c:dLbls>
        <c:marker val="1"/>
        <c:smooth val="0"/>
        <c:axId val="296148384"/>
        <c:axId val="296148944"/>
      </c:lineChart>
      <c:catAx>
        <c:axId val="29614838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6148944"/>
        <c:crosses val="autoZero"/>
        <c:auto val="1"/>
        <c:lblAlgn val="ctr"/>
        <c:lblOffset val="100"/>
        <c:tickLblSkip val="1"/>
        <c:tickMarkSkip val="1"/>
        <c:noMultiLvlLbl val="0"/>
      </c:catAx>
      <c:valAx>
        <c:axId val="29614894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614838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02/09/2015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'02-09-2015'!$J$9:$J$13</c:f>
              <c:strCache>
                <c:ptCount val="5"/>
                <c:pt idx="0">
                  <c:v>Total Monday</c:v>
                </c:pt>
                <c:pt idx="1">
                  <c:v>Total Tuesday</c:v>
                </c:pt>
                <c:pt idx="2">
                  <c:v>Total Wednesday</c:v>
                </c:pt>
                <c:pt idx="3">
                  <c:v>Total Thursday</c:v>
                </c:pt>
                <c:pt idx="4">
                  <c:v>Total Friday</c:v>
                </c:pt>
              </c:strCache>
            </c:strRef>
          </c:cat>
          <c:val>
            <c:numRef>
              <c:f>'02-09-2015'!$K$9:$K$13</c:f>
              <c:numCache>
                <c:formatCode>General</c:formatCode>
                <c:ptCount val="5"/>
                <c:pt idx="0">
                  <c:v>1241.5</c:v>
                </c:pt>
                <c:pt idx="1">
                  <c:v>1532</c:v>
                </c:pt>
                <c:pt idx="2">
                  <c:v>1209.5</c:v>
                </c:pt>
                <c:pt idx="3">
                  <c:v>1416.5</c:v>
                </c:pt>
                <c:pt idx="4">
                  <c:v>413.5</c:v>
                </c:pt>
              </c:numCache>
            </c:numRef>
          </c:val>
          <c:smooth val="0"/>
        </c:ser>
        <c:dLbls>
          <c:showLegendKey val="0"/>
          <c:showVal val="0"/>
          <c:showCatName val="0"/>
          <c:showSerName val="0"/>
          <c:showPercent val="0"/>
          <c:showBubbleSize val="0"/>
        </c:dLbls>
        <c:marker val="1"/>
        <c:smooth val="0"/>
        <c:axId val="296151184"/>
        <c:axId val="296151744"/>
      </c:lineChart>
      <c:catAx>
        <c:axId val="29615118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6151744"/>
        <c:crosses val="autoZero"/>
        <c:auto val="1"/>
        <c:lblAlgn val="ctr"/>
        <c:lblOffset val="100"/>
        <c:tickLblSkip val="1"/>
        <c:tickMarkSkip val="1"/>
        <c:noMultiLvlLbl val="0"/>
      </c:catAx>
      <c:valAx>
        <c:axId val="29615174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615118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02/16/2015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'02-16-2015'!$J$9:$J$13</c:f>
              <c:strCache>
                <c:ptCount val="5"/>
                <c:pt idx="0">
                  <c:v>Total Monday</c:v>
                </c:pt>
                <c:pt idx="1">
                  <c:v>Total Tuesday</c:v>
                </c:pt>
                <c:pt idx="2">
                  <c:v>Total Wednesday</c:v>
                </c:pt>
                <c:pt idx="3">
                  <c:v>Total Thursday</c:v>
                </c:pt>
                <c:pt idx="4">
                  <c:v>Total Friday</c:v>
                </c:pt>
              </c:strCache>
            </c:strRef>
          </c:cat>
          <c:val>
            <c:numRef>
              <c:f>'02-16-2015'!$K$9:$K$13</c:f>
              <c:numCache>
                <c:formatCode>General</c:formatCode>
                <c:ptCount val="5"/>
                <c:pt idx="0">
                  <c:v>1059</c:v>
                </c:pt>
                <c:pt idx="1">
                  <c:v>1379.5</c:v>
                </c:pt>
                <c:pt idx="2">
                  <c:v>1150.5</c:v>
                </c:pt>
                <c:pt idx="3">
                  <c:v>1413.5</c:v>
                </c:pt>
                <c:pt idx="4">
                  <c:v>418.5</c:v>
                </c:pt>
              </c:numCache>
            </c:numRef>
          </c:val>
          <c:smooth val="0"/>
        </c:ser>
        <c:dLbls>
          <c:showLegendKey val="0"/>
          <c:showVal val="0"/>
          <c:showCatName val="0"/>
          <c:showSerName val="0"/>
          <c:showPercent val="0"/>
          <c:showBubbleSize val="0"/>
        </c:dLbls>
        <c:marker val="1"/>
        <c:smooth val="0"/>
        <c:axId val="296153984"/>
        <c:axId val="296154544"/>
      </c:lineChart>
      <c:catAx>
        <c:axId val="29615398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6154544"/>
        <c:crosses val="autoZero"/>
        <c:auto val="1"/>
        <c:lblAlgn val="ctr"/>
        <c:lblOffset val="100"/>
        <c:tickLblSkip val="1"/>
        <c:tickMarkSkip val="1"/>
        <c:noMultiLvlLbl val="0"/>
      </c:catAx>
      <c:valAx>
        <c:axId val="29615454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615398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02/16/2015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'02-23-2015'!$J$9:$J$13</c:f>
              <c:strCache>
                <c:ptCount val="5"/>
                <c:pt idx="0">
                  <c:v>Total Monday</c:v>
                </c:pt>
                <c:pt idx="1">
                  <c:v>Total Tuesday</c:v>
                </c:pt>
                <c:pt idx="2">
                  <c:v>Total Wednesday</c:v>
                </c:pt>
                <c:pt idx="3">
                  <c:v>Total Thursday</c:v>
                </c:pt>
                <c:pt idx="4">
                  <c:v>Total Friday</c:v>
                </c:pt>
              </c:strCache>
            </c:strRef>
          </c:cat>
          <c:val>
            <c:numRef>
              <c:f>'02-23-2015'!$K$9:$K$13</c:f>
              <c:numCache>
                <c:formatCode>General</c:formatCode>
                <c:ptCount val="5"/>
                <c:pt idx="0">
                  <c:v>1176.5</c:v>
                </c:pt>
                <c:pt idx="1">
                  <c:v>1426.5</c:v>
                </c:pt>
                <c:pt idx="2">
                  <c:v>1317.5</c:v>
                </c:pt>
                <c:pt idx="3">
                  <c:v>1590.5</c:v>
                </c:pt>
                <c:pt idx="4">
                  <c:v>408.5</c:v>
                </c:pt>
              </c:numCache>
            </c:numRef>
          </c:val>
          <c:smooth val="0"/>
        </c:ser>
        <c:dLbls>
          <c:showLegendKey val="0"/>
          <c:showVal val="0"/>
          <c:showCatName val="0"/>
          <c:showSerName val="0"/>
          <c:showPercent val="0"/>
          <c:showBubbleSize val="0"/>
        </c:dLbls>
        <c:marker val="1"/>
        <c:smooth val="0"/>
        <c:axId val="297316400"/>
        <c:axId val="297316960"/>
      </c:lineChart>
      <c:catAx>
        <c:axId val="29731640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316960"/>
        <c:crosses val="autoZero"/>
        <c:auto val="1"/>
        <c:lblAlgn val="ctr"/>
        <c:lblOffset val="100"/>
        <c:tickLblSkip val="1"/>
        <c:tickMarkSkip val="1"/>
        <c:noMultiLvlLbl val="0"/>
      </c:catAx>
      <c:valAx>
        <c:axId val="29731696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31640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03/02/2015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'03-02-2015'!$J$9:$J$13</c:f>
              <c:strCache>
                <c:ptCount val="5"/>
                <c:pt idx="0">
                  <c:v>Total Monday</c:v>
                </c:pt>
                <c:pt idx="1">
                  <c:v>Total Tuesday</c:v>
                </c:pt>
                <c:pt idx="2">
                  <c:v>Total Wednesday</c:v>
                </c:pt>
                <c:pt idx="3">
                  <c:v>Total Thursday</c:v>
                </c:pt>
                <c:pt idx="4">
                  <c:v>Total Friday</c:v>
                </c:pt>
              </c:strCache>
            </c:strRef>
          </c:cat>
          <c:val>
            <c:numRef>
              <c:f>'03-02-2015'!$K$9:$K$13</c:f>
              <c:numCache>
                <c:formatCode>General</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97319200"/>
        <c:axId val="297319760"/>
      </c:lineChart>
      <c:catAx>
        <c:axId val="29731920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319760"/>
        <c:crosses val="autoZero"/>
        <c:auto val="1"/>
        <c:lblAlgn val="ctr"/>
        <c:lblOffset val="100"/>
        <c:tickLblSkip val="1"/>
        <c:tickMarkSkip val="1"/>
        <c:noMultiLvlLbl val="0"/>
      </c:catAx>
      <c:valAx>
        <c:axId val="29731976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31920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03/09/2015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'03-09-2015'!$J$9:$J$13</c:f>
              <c:strCache>
                <c:ptCount val="5"/>
                <c:pt idx="0">
                  <c:v>Total Monday</c:v>
                </c:pt>
                <c:pt idx="1">
                  <c:v>Total Tuesday</c:v>
                </c:pt>
                <c:pt idx="2">
                  <c:v>Total Wednesday</c:v>
                </c:pt>
                <c:pt idx="3">
                  <c:v>Total Thursday</c:v>
                </c:pt>
                <c:pt idx="4">
                  <c:v>Total Friday</c:v>
                </c:pt>
              </c:strCache>
            </c:strRef>
          </c:cat>
          <c:val>
            <c:numRef>
              <c:f>'03-09-2015'!$K$9:$K$13</c:f>
              <c:numCache>
                <c:formatCode>General</c:formatCode>
                <c:ptCount val="5"/>
                <c:pt idx="0">
                  <c:v>1119.5</c:v>
                </c:pt>
                <c:pt idx="1">
                  <c:v>1371</c:v>
                </c:pt>
                <c:pt idx="2">
                  <c:v>1042</c:v>
                </c:pt>
                <c:pt idx="3">
                  <c:v>1397.5</c:v>
                </c:pt>
                <c:pt idx="4">
                  <c:v>414</c:v>
                </c:pt>
              </c:numCache>
            </c:numRef>
          </c:val>
          <c:smooth val="0"/>
        </c:ser>
        <c:dLbls>
          <c:showLegendKey val="0"/>
          <c:showVal val="0"/>
          <c:showCatName val="0"/>
          <c:showSerName val="0"/>
          <c:showPercent val="0"/>
          <c:showBubbleSize val="0"/>
        </c:dLbls>
        <c:marker val="1"/>
        <c:smooth val="0"/>
        <c:axId val="297322000"/>
        <c:axId val="297322560"/>
      </c:lineChart>
      <c:catAx>
        <c:axId val="29732200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322560"/>
        <c:crosses val="autoZero"/>
        <c:auto val="1"/>
        <c:lblAlgn val="ctr"/>
        <c:lblOffset val="100"/>
        <c:tickLblSkip val="1"/>
        <c:tickMarkSkip val="1"/>
        <c:noMultiLvlLbl val="0"/>
      </c:catAx>
      <c:valAx>
        <c:axId val="29732256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32200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03/16/2015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'03-16-2015'!$J$9:$J$13</c:f>
              <c:strCache>
                <c:ptCount val="5"/>
                <c:pt idx="0">
                  <c:v>Total Monday</c:v>
                </c:pt>
                <c:pt idx="1">
                  <c:v>Total Tuesday</c:v>
                </c:pt>
                <c:pt idx="2">
                  <c:v>Total Wednesday</c:v>
                </c:pt>
                <c:pt idx="3">
                  <c:v>Total Thursday</c:v>
                </c:pt>
                <c:pt idx="4">
                  <c:v>Total Friday</c:v>
                </c:pt>
              </c:strCache>
            </c:strRef>
          </c:cat>
          <c:val>
            <c:numRef>
              <c:f>'03-16-2015'!$K$9:$K$13</c:f>
              <c:numCache>
                <c:formatCode>General</c:formatCode>
                <c:ptCount val="5"/>
                <c:pt idx="0">
                  <c:v>1195.5</c:v>
                </c:pt>
                <c:pt idx="1">
                  <c:v>1322.5</c:v>
                </c:pt>
                <c:pt idx="2">
                  <c:v>1107</c:v>
                </c:pt>
                <c:pt idx="3">
                  <c:v>1399.5</c:v>
                </c:pt>
                <c:pt idx="4">
                  <c:v>444</c:v>
                </c:pt>
              </c:numCache>
            </c:numRef>
          </c:val>
          <c:smooth val="0"/>
        </c:ser>
        <c:dLbls>
          <c:showLegendKey val="0"/>
          <c:showVal val="0"/>
          <c:showCatName val="0"/>
          <c:showSerName val="0"/>
          <c:showPercent val="0"/>
          <c:showBubbleSize val="0"/>
        </c:dLbls>
        <c:marker val="1"/>
        <c:smooth val="0"/>
        <c:axId val="297324800"/>
        <c:axId val="297325360"/>
      </c:lineChart>
      <c:catAx>
        <c:axId val="29732480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325360"/>
        <c:crosses val="autoZero"/>
        <c:auto val="1"/>
        <c:lblAlgn val="ctr"/>
        <c:lblOffset val="100"/>
        <c:tickLblSkip val="1"/>
        <c:tickMarkSkip val="1"/>
        <c:noMultiLvlLbl val="0"/>
      </c:catAx>
      <c:valAx>
        <c:axId val="29732536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32480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03/23/2015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'03-23-2015'!$J$9:$J$13</c:f>
              <c:strCache>
                <c:ptCount val="5"/>
                <c:pt idx="0">
                  <c:v>Total Monday</c:v>
                </c:pt>
                <c:pt idx="1">
                  <c:v>Total Tuesday</c:v>
                </c:pt>
                <c:pt idx="2">
                  <c:v>Total Wednesday</c:v>
                </c:pt>
                <c:pt idx="3">
                  <c:v>Total Thursday</c:v>
                </c:pt>
                <c:pt idx="4">
                  <c:v>Total Friday</c:v>
                </c:pt>
              </c:strCache>
            </c:strRef>
          </c:cat>
          <c:val>
            <c:numRef>
              <c:f>'03-23-2015'!$K$9:$K$13</c:f>
              <c:numCache>
                <c:formatCode>General</c:formatCode>
                <c:ptCount val="5"/>
                <c:pt idx="0">
                  <c:v>1099.5</c:v>
                </c:pt>
                <c:pt idx="1">
                  <c:v>1459</c:v>
                </c:pt>
                <c:pt idx="2">
                  <c:v>1139.5</c:v>
                </c:pt>
                <c:pt idx="3">
                  <c:v>1439.5</c:v>
                </c:pt>
                <c:pt idx="4">
                  <c:v>432</c:v>
                </c:pt>
              </c:numCache>
            </c:numRef>
          </c:val>
          <c:smooth val="0"/>
        </c:ser>
        <c:dLbls>
          <c:showLegendKey val="0"/>
          <c:showVal val="0"/>
          <c:showCatName val="0"/>
          <c:showSerName val="0"/>
          <c:showPercent val="0"/>
          <c:showBubbleSize val="0"/>
        </c:dLbls>
        <c:marker val="1"/>
        <c:smooth val="0"/>
        <c:axId val="297327600"/>
        <c:axId val="297328160"/>
      </c:lineChart>
      <c:catAx>
        <c:axId val="29732760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328160"/>
        <c:crosses val="autoZero"/>
        <c:auto val="1"/>
        <c:lblAlgn val="ctr"/>
        <c:lblOffset val="100"/>
        <c:tickLblSkip val="1"/>
        <c:tickMarkSkip val="1"/>
        <c:noMultiLvlLbl val="0"/>
      </c:catAx>
      <c:valAx>
        <c:axId val="29732816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32760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07/21/2014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'07-21-2014'!$J$9:$J$13</c:f>
              <c:strCache>
                <c:ptCount val="5"/>
                <c:pt idx="0">
                  <c:v>Total Monday</c:v>
                </c:pt>
                <c:pt idx="1">
                  <c:v>Total Tuesday</c:v>
                </c:pt>
                <c:pt idx="2">
                  <c:v>Total Wednesday</c:v>
                </c:pt>
                <c:pt idx="3">
                  <c:v>Total Thursday</c:v>
                </c:pt>
                <c:pt idx="4">
                  <c:v>Total Friday</c:v>
                </c:pt>
              </c:strCache>
            </c:strRef>
          </c:cat>
          <c:val>
            <c:numRef>
              <c:f>'07-21-2014'!$K$9:$K$13</c:f>
              <c:numCache>
                <c:formatCode>General</c:formatCode>
                <c:ptCount val="5"/>
                <c:pt idx="0">
                  <c:v>472.5</c:v>
                </c:pt>
                <c:pt idx="1">
                  <c:v>491.5</c:v>
                </c:pt>
                <c:pt idx="2">
                  <c:v>387</c:v>
                </c:pt>
                <c:pt idx="3">
                  <c:v>446</c:v>
                </c:pt>
                <c:pt idx="4">
                  <c:v>148</c:v>
                </c:pt>
              </c:numCache>
            </c:numRef>
          </c:val>
          <c:smooth val="0"/>
        </c:ser>
        <c:dLbls>
          <c:showLegendKey val="0"/>
          <c:showVal val="0"/>
          <c:showCatName val="0"/>
          <c:showSerName val="0"/>
          <c:showPercent val="0"/>
          <c:showBubbleSize val="0"/>
        </c:dLbls>
        <c:marker val="1"/>
        <c:smooth val="0"/>
        <c:axId val="293179872"/>
        <c:axId val="293180432"/>
      </c:lineChart>
      <c:catAx>
        <c:axId val="29317987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3180432"/>
        <c:crosses val="autoZero"/>
        <c:auto val="1"/>
        <c:lblAlgn val="ctr"/>
        <c:lblOffset val="100"/>
        <c:tickLblSkip val="1"/>
        <c:tickMarkSkip val="1"/>
        <c:noMultiLvlLbl val="0"/>
      </c:catAx>
      <c:valAx>
        <c:axId val="29318043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317987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03/30/2015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'03-30-2015'!$J$9:$J$13</c:f>
              <c:strCache>
                <c:ptCount val="5"/>
                <c:pt idx="0">
                  <c:v>Total Monday</c:v>
                </c:pt>
                <c:pt idx="1">
                  <c:v>Total Tuesday</c:v>
                </c:pt>
                <c:pt idx="2">
                  <c:v>Total Wednesday</c:v>
                </c:pt>
                <c:pt idx="3">
                  <c:v>Total Thursday</c:v>
                </c:pt>
                <c:pt idx="4">
                  <c:v>Total Friday</c:v>
                </c:pt>
              </c:strCache>
            </c:strRef>
          </c:cat>
          <c:val>
            <c:numRef>
              <c:f>'03-30-2015'!$K$9:$K$13</c:f>
              <c:numCache>
                <c:formatCode>General</c:formatCode>
                <c:ptCount val="5"/>
                <c:pt idx="0">
                  <c:v>1197</c:v>
                </c:pt>
                <c:pt idx="1">
                  <c:v>1393.5</c:v>
                </c:pt>
                <c:pt idx="2">
                  <c:v>1150.5</c:v>
                </c:pt>
                <c:pt idx="3">
                  <c:v>1352.5</c:v>
                </c:pt>
                <c:pt idx="4">
                  <c:v>365.5</c:v>
                </c:pt>
              </c:numCache>
            </c:numRef>
          </c:val>
          <c:smooth val="0"/>
        </c:ser>
        <c:dLbls>
          <c:showLegendKey val="0"/>
          <c:showVal val="0"/>
          <c:showCatName val="0"/>
          <c:showSerName val="0"/>
          <c:showPercent val="0"/>
          <c:showBubbleSize val="0"/>
        </c:dLbls>
        <c:marker val="1"/>
        <c:smooth val="0"/>
        <c:axId val="297330400"/>
        <c:axId val="297330960"/>
      </c:lineChart>
      <c:catAx>
        <c:axId val="29733040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330960"/>
        <c:crosses val="autoZero"/>
        <c:auto val="1"/>
        <c:lblAlgn val="ctr"/>
        <c:lblOffset val="100"/>
        <c:tickLblSkip val="1"/>
        <c:tickMarkSkip val="1"/>
        <c:noMultiLvlLbl val="0"/>
      </c:catAx>
      <c:valAx>
        <c:axId val="29733096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33040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04/06/2015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'04-06-2015'!$J$9:$J$13</c:f>
              <c:strCache>
                <c:ptCount val="5"/>
                <c:pt idx="0">
                  <c:v>Total Monday</c:v>
                </c:pt>
                <c:pt idx="1">
                  <c:v>Total Tuesday</c:v>
                </c:pt>
                <c:pt idx="2">
                  <c:v>Total Wednesday</c:v>
                </c:pt>
                <c:pt idx="3">
                  <c:v>Total Thursday</c:v>
                </c:pt>
                <c:pt idx="4">
                  <c:v>Total Friday</c:v>
                </c:pt>
              </c:strCache>
            </c:strRef>
          </c:cat>
          <c:val>
            <c:numRef>
              <c:f>'04-06-2015'!$K$9:$K$13</c:f>
              <c:numCache>
                <c:formatCode>General</c:formatCode>
                <c:ptCount val="5"/>
                <c:pt idx="0">
                  <c:v>1263</c:v>
                </c:pt>
                <c:pt idx="1">
                  <c:v>1397</c:v>
                </c:pt>
                <c:pt idx="2">
                  <c:v>1210</c:v>
                </c:pt>
                <c:pt idx="3">
                  <c:v>1253.5</c:v>
                </c:pt>
                <c:pt idx="4">
                  <c:v>369</c:v>
                </c:pt>
              </c:numCache>
            </c:numRef>
          </c:val>
          <c:smooth val="0"/>
        </c:ser>
        <c:dLbls>
          <c:showLegendKey val="0"/>
          <c:showVal val="0"/>
          <c:showCatName val="0"/>
          <c:showSerName val="0"/>
          <c:showPercent val="0"/>
          <c:showBubbleSize val="0"/>
        </c:dLbls>
        <c:marker val="1"/>
        <c:smooth val="0"/>
        <c:axId val="297843632"/>
        <c:axId val="297844192"/>
      </c:lineChart>
      <c:catAx>
        <c:axId val="29784363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844192"/>
        <c:crosses val="autoZero"/>
        <c:auto val="1"/>
        <c:lblAlgn val="ctr"/>
        <c:lblOffset val="100"/>
        <c:tickLblSkip val="1"/>
        <c:tickMarkSkip val="1"/>
        <c:noMultiLvlLbl val="0"/>
      </c:catAx>
      <c:valAx>
        <c:axId val="29784419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84363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04/13/2015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'04-13-2015'!$J$9:$J$13</c:f>
              <c:strCache>
                <c:ptCount val="5"/>
                <c:pt idx="0">
                  <c:v>Total Monday</c:v>
                </c:pt>
                <c:pt idx="1">
                  <c:v>Total Tuesday</c:v>
                </c:pt>
                <c:pt idx="2">
                  <c:v>Total Wednesday</c:v>
                </c:pt>
                <c:pt idx="3">
                  <c:v>Total Thursday</c:v>
                </c:pt>
                <c:pt idx="4">
                  <c:v>Total Friday</c:v>
                </c:pt>
              </c:strCache>
            </c:strRef>
          </c:cat>
          <c:val>
            <c:numRef>
              <c:f>'04-13-2015'!$K$9:$K$13</c:f>
              <c:numCache>
                <c:formatCode>General</c:formatCode>
                <c:ptCount val="5"/>
                <c:pt idx="0">
                  <c:v>1192</c:v>
                </c:pt>
                <c:pt idx="1">
                  <c:v>1430</c:v>
                </c:pt>
                <c:pt idx="2">
                  <c:v>1263</c:v>
                </c:pt>
                <c:pt idx="3">
                  <c:v>1487</c:v>
                </c:pt>
                <c:pt idx="4">
                  <c:v>424.5</c:v>
                </c:pt>
              </c:numCache>
            </c:numRef>
          </c:val>
          <c:smooth val="0"/>
        </c:ser>
        <c:dLbls>
          <c:showLegendKey val="0"/>
          <c:showVal val="0"/>
          <c:showCatName val="0"/>
          <c:showSerName val="0"/>
          <c:showPercent val="0"/>
          <c:showBubbleSize val="0"/>
        </c:dLbls>
        <c:marker val="1"/>
        <c:smooth val="0"/>
        <c:axId val="297846432"/>
        <c:axId val="297846992"/>
      </c:lineChart>
      <c:catAx>
        <c:axId val="29784643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846992"/>
        <c:crosses val="autoZero"/>
        <c:auto val="1"/>
        <c:lblAlgn val="ctr"/>
        <c:lblOffset val="100"/>
        <c:tickLblSkip val="1"/>
        <c:tickMarkSkip val="1"/>
        <c:noMultiLvlLbl val="0"/>
      </c:catAx>
      <c:valAx>
        <c:axId val="29784699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84643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04/20/2015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'04-20-2015'!$J$9:$J$13</c:f>
              <c:strCache>
                <c:ptCount val="5"/>
                <c:pt idx="0">
                  <c:v>Total Monday</c:v>
                </c:pt>
                <c:pt idx="1">
                  <c:v>Total Tuesday</c:v>
                </c:pt>
                <c:pt idx="2">
                  <c:v>Total Wednesday</c:v>
                </c:pt>
                <c:pt idx="3">
                  <c:v>Total Thursday</c:v>
                </c:pt>
                <c:pt idx="4">
                  <c:v>Total Friday</c:v>
                </c:pt>
              </c:strCache>
            </c:strRef>
          </c:cat>
          <c:val>
            <c:numRef>
              <c:f>'04-20-2015'!$K$9:$K$13</c:f>
              <c:numCache>
                <c:formatCode>General</c:formatCode>
                <c:ptCount val="5"/>
                <c:pt idx="0">
                  <c:v>1315</c:v>
                </c:pt>
                <c:pt idx="1">
                  <c:v>1624</c:v>
                </c:pt>
                <c:pt idx="2">
                  <c:v>1319</c:v>
                </c:pt>
                <c:pt idx="3">
                  <c:v>1683.5</c:v>
                </c:pt>
                <c:pt idx="4">
                  <c:v>487.5</c:v>
                </c:pt>
              </c:numCache>
            </c:numRef>
          </c:val>
          <c:smooth val="0"/>
        </c:ser>
        <c:dLbls>
          <c:showLegendKey val="0"/>
          <c:showVal val="0"/>
          <c:showCatName val="0"/>
          <c:showSerName val="0"/>
          <c:showPercent val="0"/>
          <c:showBubbleSize val="0"/>
        </c:dLbls>
        <c:marker val="1"/>
        <c:smooth val="0"/>
        <c:axId val="297849232"/>
        <c:axId val="297849792"/>
      </c:lineChart>
      <c:catAx>
        <c:axId val="29784923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849792"/>
        <c:crosses val="autoZero"/>
        <c:auto val="1"/>
        <c:lblAlgn val="ctr"/>
        <c:lblOffset val="100"/>
        <c:tickLblSkip val="1"/>
        <c:tickMarkSkip val="1"/>
        <c:noMultiLvlLbl val="0"/>
      </c:catAx>
      <c:valAx>
        <c:axId val="29784979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84923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04/27/2015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'04-27-2015'!$J$9:$J$13</c:f>
              <c:strCache>
                <c:ptCount val="5"/>
                <c:pt idx="0">
                  <c:v>Total Monday</c:v>
                </c:pt>
                <c:pt idx="1">
                  <c:v>Total Tuesday</c:v>
                </c:pt>
                <c:pt idx="2">
                  <c:v>Total Wednesday</c:v>
                </c:pt>
                <c:pt idx="3">
                  <c:v>Total Thursday</c:v>
                </c:pt>
                <c:pt idx="4">
                  <c:v>Total Friday</c:v>
                </c:pt>
              </c:strCache>
            </c:strRef>
          </c:cat>
          <c:val>
            <c:numRef>
              <c:f>'04-27-2015'!$K$9:$K$13</c:f>
              <c:numCache>
                <c:formatCode>General</c:formatCode>
                <c:ptCount val="5"/>
                <c:pt idx="0">
                  <c:v>1513</c:v>
                </c:pt>
                <c:pt idx="1">
                  <c:v>1410</c:v>
                </c:pt>
                <c:pt idx="2">
                  <c:v>1137</c:v>
                </c:pt>
                <c:pt idx="3">
                  <c:v>939.5</c:v>
                </c:pt>
                <c:pt idx="4">
                  <c:v>278.5</c:v>
                </c:pt>
              </c:numCache>
            </c:numRef>
          </c:val>
          <c:smooth val="0"/>
        </c:ser>
        <c:dLbls>
          <c:showLegendKey val="0"/>
          <c:showVal val="0"/>
          <c:showCatName val="0"/>
          <c:showSerName val="0"/>
          <c:showPercent val="0"/>
          <c:showBubbleSize val="0"/>
        </c:dLbls>
        <c:marker val="1"/>
        <c:smooth val="0"/>
        <c:axId val="297852032"/>
        <c:axId val="297852592"/>
      </c:lineChart>
      <c:catAx>
        <c:axId val="29785203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852592"/>
        <c:crosses val="autoZero"/>
        <c:auto val="1"/>
        <c:lblAlgn val="ctr"/>
        <c:lblOffset val="100"/>
        <c:tickLblSkip val="1"/>
        <c:tickMarkSkip val="1"/>
        <c:noMultiLvlLbl val="0"/>
      </c:catAx>
      <c:valAx>
        <c:axId val="29785259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85203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05/04/2015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'05-04-2015'!$J$9:$J$13</c:f>
              <c:strCache>
                <c:ptCount val="5"/>
                <c:pt idx="0">
                  <c:v>Total Monday</c:v>
                </c:pt>
                <c:pt idx="1">
                  <c:v>Total Tuesday</c:v>
                </c:pt>
                <c:pt idx="2">
                  <c:v>Total Wednesday</c:v>
                </c:pt>
                <c:pt idx="3">
                  <c:v>Total Thursday</c:v>
                </c:pt>
                <c:pt idx="4">
                  <c:v>Total Friday</c:v>
                </c:pt>
              </c:strCache>
            </c:strRef>
          </c:cat>
          <c:val>
            <c:numRef>
              <c:f>'05-04-2015'!$K$9:$K$13</c:f>
              <c:numCache>
                <c:formatCode>General</c:formatCode>
                <c:ptCount val="5"/>
                <c:pt idx="0">
                  <c:v>690.5</c:v>
                </c:pt>
                <c:pt idx="1">
                  <c:v>156.5</c:v>
                </c:pt>
                <c:pt idx="2">
                  <c:v>159.5</c:v>
                </c:pt>
                <c:pt idx="3">
                  <c:v>160.5</c:v>
                </c:pt>
                <c:pt idx="4">
                  <c:v>96.5</c:v>
                </c:pt>
              </c:numCache>
            </c:numRef>
          </c:val>
          <c:smooth val="0"/>
        </c:ser>
        <c:dLbls>
          <c:showLegendKey val="0"/>
          <c:showVal val="0"/>
          <c:showCatName val="0"/>
          <c:showSerName val="0"/>
          <c:showPercent val="0"/>
          <c:showBubbleSize val="0"/>
        </c:dLbls>
        <c:marker val="1"/>
        <c:smooth val="0"/>
        <c:axId val="297854832"/>
        <c:axId val="297855392"/>
      </c:lineChart>
      <c:catAx>
        <c:axId val="29785483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855392"/>
        <c:crosses val="autoZero"/>
        <c:auto val="1"/>
        <c:lblAlgn val="ctr"/>
        <c:lblOffset val="100"/>
        <c:tickLblSkip val="1"/>
        <c:tickMarkSkip val="1"/>
        <c:noMultiLvlLbl val="0"/>
      </c:catAx>
      <c:valAx>
        <c:axId val="29785539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85483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05/11/2015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'05-11-2015'!$J$9:$J$13</c:f>
              <c:strCache>
                <c:ptCount val="5"/>
                <c:pt idx="0">
                  <c:v>Total Monday</c:v>
                </c:pt>
                <c:pt idx="1">
                  <c:v>Total Tuesday</c:v>
                </c:pt>
                <c:pt idx="2">
                  <c:v>Total Wednesday</c:v>
                </c:pt>
                <c:pt idx="3">
                  <c:v>Total Thursday</c:v>
                </c:pt>
                <c:pt idx="4">
                  <c:v>Total Friday</c:v>
                </c:pt>
              </c:strCache>
            </c:strRef>
          </c:cat>
          <c:val>
            <c:numRef>
              <c:f>'05-11-2015'!$K$9:$K$13</c:f>
              <c:numCache>
                <c:formatCode>General</c:formatCode>
                <c:ptCount val="5"/>
                <c:pt idx="0">
                  <c:v>563</c:v>
                </c:pt>
                <c:pt idx="1">
                  <c:v>641</c:v>
                </c:pt>
                <c:pt idx="2">
                  <c:v>740</c:v>
                </c:pt>
                <c:pt idx="3">
                  <c:v>624</c:v>
                </c:pt>
                <c:pt idx="4">
                  <c:v>190.5</c:v>
                </c:pt>
              </c:numCache>
            </c:numRef>
          </c:val>
          <c:smooth val="0"/>
        </c:ser>
        <c:dLbls>
          <c:showLegendKey val="0"/>
          <c:showVal val="0"/>
          <c:showCatName val="0"/>
          <c:showSerName val="0"/>
          <c:showPercent val="0"/>
          <c:showBubbleSize val="0"/>
        </c:dLbls>
        <c:marker val="1"/>
        <c:smooth val="0"/>
        <c:axId val="297857632"/>
        <c:axId val="297858192"/>
      </c:lineChart>
      <c:catAx>
        <c:axId val="29785763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858192"/>
        <c:crosses val="autoZero"/>
        <c:auto val="1"/>
        <c:lblAlgn val="ctr"/>
        <c:lblOffset val="100"/>
        <c:tickLblSkip val="1"/>
        <c:tickMarkSkip val="1"/>
        <c:noMultiLvlLbl val="0"/>
      </c:catAx>
      <c:valAx>
        <c:axId val="29785819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785763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05/18/2015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'05-18-2015'!$J$9:$J$13</c:f>
              <c:strCache>
                <c:ptCount val="5"/>
                <c:pt idx="0">
                  <c:v>Total Monday</c:v>
                </c:pt>
                <c:pt idx="1">
                  <c:v>Total Tuesday</c:v>
                </c:pt>
                <c:pt idx="2">
                  <c:v>Total Wednesday</c:v>
                </c:pt>
                <c:pt idx="3">
                  <c:v>Total Thursday</c:v>
                </c:pt>
                <c:pt idx="4">
                  <c:v>Total Friday</c:v>
                </c:pt>
              </c:strCache>
            </c:strRef>
          </c:cat>
          <c:val>
            <c:numRef>
              <c:f>'05-18-2015'!$K$9:$K$13</c:f>
              <c:numCache>
                <c:formatCode>General</c:formatCode>
                <c:ptCount val="5"/>
                <c:pt idx="0">
                  <c:v>634</c:v>
                </c:pt>
                <c:pt idx="1">
                  <c:v>615</c:v>
                </c:pt>
                <c:pt idx="2">
                  <c:v>719.5</c:v>
                </c:pt>
                <c:pt idx="3">
                  <c:v>582</c:v>
                </c:pt>
                <c:pt idx="4">
                  <c:v>214</c:v>
                </c:pt>
              </c:numCache>
            </c:numRef>
          </c:val>
          <c:smooth val="0"/>
        </c:ser>
        <c:dLbls>
          <c:showLegendKey val="0"/>
          <c:showVal val="0"/>
          <c:showCatName val="0"/>
          <c:showSerName val="0"/>
          <c:showPercent val="0"/>
          <c:showBubbleSize val="0"/>
        </c:dLbls>
        <c:marker val="1"/>
        <c:smooth val="0"/>
        <c:axId val="298850304"/>
        <c:axId val="298850864"/>
      </c:lineChart>
      <c:catAx>
        <c:axId val="29885030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8850864"/>
        <c:crosses val="autoZero"/>
        <c:auto val="1"/>
        <c:lblAlgn val="ctr"/>
        <c:lblOffset val="100"/>
        <c:tickLblSkip val="1"/>
        <c:tickMarkSkip val="1"/>
        <c:noMultiLvlLbl val="0"/>
      </c:catAx>
      <c:valAx>
        <c:axId val="29885086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885030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05/25/2015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'05-25-2015'!$J$9:$J$13</c:f>
              <c:strCache>
                <c:ptCount val="5"/>
                <c:pt idx="0">
                  <c:v>Total Monday</c:v>
                </c:pt>
                <c:pt idx="1">
                  <c:v>Total Tuesday</c:v>
                </c:pt>
                <c:pt idx="2">
                  <c:v>Total Wednesday</c:v>
                </c:pt>
                <c:pt idx="3">
                  <c:v>Total Thursday</c:v>
                </c:pt>
                <c:pt idx="4">
                  <c:v>Total Friday</c:v>
                </c:pt>
              </c:strCache>
            </c:strRef>
          </c:cat>
          <c:val>
            <c:numRef>
              <c:f>'05-25-2015'!$K$9:$K$13</c:f>
              <c:numCache>
                <c:formatCode>General</c:formatCode>
                <c:ptCount val="5"/>
                <c:pt idx="0">
                  <c:v>0</c:v>
                </c:pt>
                <c:pt idx="1">
                  <c:v>595</c:v>
                </c:pt>
                <c:pt idx="2">
                  <c:v>679.5</c:v>
                </c:pt>
                <c:pt idx="3">
                  <c:v>615.5</c:v>
                </c:pt>
                <c:pt idx="4">
                  <c:v>331.5</c:v>
                </c:pt>
              </c:numCache>
            </c:numRef>
          </c:val>
          <c:smooth val="0"/>
        </c:ser>
        <c:dLbls>
          <c:showLegendKey val="0"/>
          <c:showVal val="0"/>
          <c:showCatName val="0"/>
          <c:showSerName val="0"/>
          <c:showPercent val="0"/>
          <c:showBubbleSize val="0"/>
        </c:dLbls>
        <c:marker val="1"/>
        <c:smooth val="0"/>
        <c:axId val="298853104"/>
        <c:axId val="298853664"/>
      </c:lineChart>
      <c:catAx>
        <c:axId val="29885310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8853664"/>
        <c:crosses val="autoZero"/>
        <c:auto val="1"/>
        <c:lblAlgn val="ctr"/>
        <c:lblOffset val="100"/>
        <c:tickLblSkip val="1"/>
        <c:tickMarkSkip val="1"/>
        <c:noMultiLvlLbl val="0"/>
      </c:catAx>
      <c:valAx>
        <c:axId val="29885366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885310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06/01/2015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'06-01-2015'!$J$9:$J$13</c:f>
              <c:strCache>
                <c:ptCount val="5"/>
                <c:pt idx="0">
                  <c:v>Total Monday</c:v>
                </c:pt>
                <c:pt idx="1">
                  <c:v>Total Tuesday</c:v>
                </c:pt>
                <c:pt idx="2">
                  <c:v>Total Wednesday</c:v>
                </c:pt>
                <c:pt idx="3">
                  <c:v>Total Thursday</c:v>
                </c:pt>
                <c:pt idx="4">
                  <c:v>Total Friday</c:v>
                </c:pt>
              </c:strCache>
            </c:strRef>
          </c:cat>
          <c:val>
            <c:numRef>
              <c:f>'06-01-2015'!$K$9:$K$13</c:f>
              <c:numCache>
                <c:formatCode>General</c:formatCode>
                <c:ptCount val="5"/>
                <c:pt idx="0">
                  <c:v>549.5</c:v>
                </c:pt>
                <c:pt idx="1">
                  <c:v>658</c:v>
                </c:pt>
                <c:pt idx="2">
                  <c:v>621.5</c:v>
                </c:pt>
                <c:pt idx="3">
                  <c:v>618</c:v>
                </c:pt>
                <c:pt idx="4">
                  <c:v>174.5</c:v>
                </c:pt>
              </c:numCache>
            </c:numRef>
          </c:val>
          <c:smooth val="0"/>
        </c:ser>
        <c:dLbls>
          <c:showLegendKey val="0"/>
          <c:showVal val="0"/>
          <c:showCatName val="0"/>
          <c:showSerName val="0"/>
          <c:showPercent val="0"/>
          <c:showBubbleSize val="0"/>
        </c:dLbls>
        <c:marker val="1"/>
        <c:smooth val="0"/>
        <c:axId val="298855904"/>
        <c:axId val="298857024"/>
      </c:lineChart>
      <c:catAx>
        <c:axId val="29885590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8857024"/>
        <c:crosses val="autoZero"/>
        <c:auto val="1"/>
        <c:lblAlgn val="ctr"/>
        <c:lblOffset val="100"/>
        <c:tickLblSkip val="1"/>
        <c:tickMarkSkip val="1"/>
        <c:noMultiLvlLbl val="0"/>
      </c:catAx>
      <c:valAx>
        <c:axId val="29885702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885590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07/28/2014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'07-28-2014'!$J$9:$J$13</c:f>
              <c:strCache>
                <c:ptCount val="5"/>
                <c:pt idx="0">
                  <c:v>Total Monday</c:v>
                </c:pt>
                <c:pt idx="1">
                  <c:v>Total Tuesday</c:v>
                </c:pt>
                <c:pt idx="2">
                  <c:v>Total Wednesday</c:v>
                </c:pt>
                <c:pt idx="3">
                  <c:v>Total Thursday</c:v>
                </c:pt>
                <c:pt idx="4">
                  <c:v>Total Friday</c:v>
                </c:pt>
              </c:strCache>
            </c:strRef>
          </c:cat>
          <c:val>
            <c:numRef>
              <c:f>'07-28-2014'!$K$9:$K$13</c:f>
              <c:numCache>
                <c:formatCode>General</c:formatCode>
                <c:ptCount val="5"/>
                <c:pt idx="0">
                  <c:v>447.5</c:v>
                </c:pt>
                <c:pt idx="1">
                  <c:v>505</c:v>
                </c:pt>
                <c:pt idx="2">
                  <c:v>488</c:v>
                </c:pt>
                <c:pt idx="3">
                  <c:v>507.5</c:v>
                </c:pt>
                <c:pt idx="4">
                  <c:v>169</c:v>
                </c:pt>
              </c:numCache>
            </c:numRef>
          </c:val>
          <c:smooth val="0"/>
        </c:ser>
        <c:dLbls>
          <c:showLegendKey val="0"/>
          <c:showVal val="0"/>
          <c:showCatName val="0"/>
          <c:showSerName val="0"/>
          <c:showPercent val="0"/>
          <c:showBubbleSize val="0"/>
        </c:dLbls>
        <c:marker val="1"/>
        <c:smooth val="0"/>
        <c:axId val="293182672"/>
        <c:axId val="293183232"/>
      </c:lineChart>
      <c:catAx>
        <c:axId val="29318267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3183232"/>
        <c:crosses val="autoZero"/>
        <c:auto val="1"/>
        <c:lblAlgn val="ctr"/>
        <c:lblOffset val="100"/>
        <c:tickLblSkip val="1"/>
        <c:tickMarkSkip val="1"/>
        <c:noMultiLvlLbl val="0"/>
      </c:catAx>
      <c:valAx>
        <c:axId val="29318323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318267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06/08/2015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'06-08-2015'!$J$9:$J$13</c:f>
              <c:strCache>
                <c:ptCount val="5"/>
                <c:pt idx="0">
                  <c:v>Total Monday</c:v>
                </c:pt>
                <c:pt idx="1">
                  <c:v>Total Tuesday</c:v>
                </c:pt>
                <c:pt idx="2">
                  <c:v>Total Wednesday</c:v>
                </c:pt>
                <c:pt idx="3">
                  <c:v>Total Thursday</c:v>
                </c:pt>
                <c:pt idx="4">
                  <c:v>Total Friday</c:v>
                </c:pt>
              </c:strCache>
            </c:strRef>
          </c:cat>
          <c:val>
            <c:numRef>
              <c:f>'06-08-2015'!$K$9:$K$13</c:f>
              <c:numCache>
                <c:formatCode>General</c:formatCode>
                <c:ptCount val="5"/>
                <c:pt idx="0">
                  <c:v>624</c:v>
                </c:pt>
                <c:pt idx="1">
                  <c:v>656.5</c:v>
                </c:pt>
                <c:pt idx="2">
                  <c:v>621</c:v>
                </c:pt>
                <c:pt idx="3">
                  <c:v>570.5</c:v>
                </c:pt>
                <c:pt idx="4">
                  <c:v>219</c:v>
                </c:pt>
              </c:numCache>
            </c:numRef>
          </c:val>
          <c:smooth val="0"/>
        </c:ser>
        <c:dLbls>
          <c:showLegendKey val="0"/>
          <c:showVal val="0"/>
          <c:showCatName val="0"/>
          <c:showSerName val="0"/>
          <c:showPercent val="0"/>
          <c:showBubbleSize val="0"/>
        </c:dLbls>
        <c:marker val="1"/>
        <c:smooth val="0"/>
        <c:axId val="298858704"/>
        <c:axId val="298859264"/>
      </c:lineChart>
      <c:catAx>
        <c:axId val="29885870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8859264"/>
        <c:crosses val="autoZero"/>
        <c:auto val="1"/>
        <c:lblAlgn val="ctr"/>
        <c:lblOffset val="100"/>
        <c:tickLblSkip val="1"/>
        <c:tickMarkSkip val="1"/>
        <c:noMultiLvlLbl val="0"/>
      </c:catAx>
      <c:valAx>
        <c:axId val="29885926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885870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06/15/2015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'06-15-2015'!$J$9:$J$13</c:f>
              <c:strCache>
                <c:ptCount val="5"/>
                <c:pt idx="0">
                  <c:v>Total Monday</c:v>
                </c:pt>
                <c:pt idx="1">
                  <c:v>Total Tuesday</c:v>
                </c:pt>
                <c:pt idx="2">
                  <c:v>Total Wednesday</c:v>
                </c:pt>
                <c:pt idx="3">
                  <c:v>Total Thursday</c:v>
                </c:pt>
                <c:pt idx="4">
                  <c:v>Total Friday</c:v>
                </c:pt>
              </c:strCache>
            </c:strRef>
          </c:cat>
          <c:val>
            <c:numRef>
              <c:f>'06-15-2015'!$K$9:$K$13</c:f>
              <c:numCache>
                <c:formatCode>General</c:formatCode>
                <c:ptCount val="5"/>
                <c:pt idx="0">
                  <c:v>575.5</c:v>
                </c:pt>
                <c:pt idx="1">
                  <c:v>712</c:v>
                </c:pt>
                <c:pt idx="2">
                  <c:v>664</c:v>
                </c:pt>
                <c:pt idx="3">
                  <c:v>640.5</c:v>
                </c:pt>
                <c:pt idx="4">
                  <c:v>241</c:v>
                </c:pt>
              </c:numCache>
            </c:numRef>
          </c:val>
          <c:smooth val="0"/>
        </c:ser>
        <c:dLbls>
          <c:showLegendKey val="0"/>
          <c:showVal val="0"/>
          <c:showCatName val="0"/>
          <c:showSerName val="0"/>
          <c:showPercent val="0"/>
          <c:showBubbleSize val="0"/>
        </c:dLbls>
        <c:marker val="1"/>
        <c:smooth val="0"/>
        <c:axId val="298860944"/>
        <c:axId val="298861504"/>
      </c:lineChart>
      <c:catAx>
        <c:axId val="29886094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8861504"/>
        <c:crosses val="autoZero"/>
        <c:auto val="1"/>
        <c:lblAlgn val="ctr"/>
        <c:lblOffset val="100"/>
        <c:tickLblSkip val="1"/>
        <c:tickMarkSkip val="1"/>
        <c:noMultiLvlLbl val="0"/>
      </c:catAx>
      <c:valAx>
        <c:axId val="29886150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886094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06/22/2015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'06-22-2015'!$J$9:$J$13</c:f>
              <c:strCache>
                <c:ptCount val="5"/>
                <c:pt idx="0">
                  <c:v>Total Monday</c:v>
                </c:pt>
                <c:pt idx="1">
                  <c:v>Total Tuesday</c:v>
                </c:pt>
                <c:pt idx="2">
                  <c:v>Total Wednesday</c:v>
                </c:pt>
                <c:pt idx="3">
                  <c:v>Total Thursday</c:v>
                </c:pt>
                <c:pt idx="4">
                  <c:v>Total Friday</c:v>
                </c:pt>
              </c:strCache>
            </c:strRef>
          </c:cat>
          <c:val>
            <c:numRef>
              <c:f>'06-22-2015'!$K$9:$K$13</c:f>
              <c:numCache>
                <c:formatCode>General</c:formatCode>
                <c:ptCount val="5"/>
                <c:pt idx="0">
                  <c:v>568.5</c:v>
                </c:pt>
                <c:pt idx="1">
                  <c:v>274.5</c:v>
                </c:pt>
                <c:pt idx="2">
                  <c:v>279</c:v>
                </c:pt>
                <c:pt idx="3">
                  <c:v>298.5</c:v>
                </c:pt>
                <c:pt idx="4">
                  <c:v>217.5</c:v>
                </c:pt>
              </c:numCache>
            </c:numRef>
          </c:val>
          <c:smooth val="0"/>
        </c:ser>
        <c:dLbls>
          <c:showLegendKey val="0"/>
          <c:showVal val="0"/>
          <c:showCatName val="0"/>
          <c:showSerName val="0"/>
          <c:showPercent val="0"/>
          <c:showBubbleSize val="0"/>
        </c:dLbls>
        <c:marker val="1"/>
        <c:smooth val="0"/>
        <c:axId val="298863744"/>
        <c:axId val="298864304"/>
      </c:lineChart>
      <c:catAx>
        <c:axId val="29886374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8864304"/>
        <c:crosses val="autoZero"/>
        <c:auto val="1"/>
        <c:lblAlgn val="ctr"/>
        <c:lblOffset val="100"/>
        <c:tickLblSkip val="1"/>
        <c:tickMarkSkip val="1"/>
        <c:noMultiLvlLbl val="0"/>
      </c:catAx>
      <c:valAx>
        <c:axId val="29886430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886374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06/29/2015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'06-29-2015'!$J$9:$J$13</c:f>
              <c:strCache>
                <c:ptCount val="5"/>
                <c:pt idx="0">
                  <c:v>Total Monday</c:v>
                </c:pt>
                <c:pt idx="1">
                  <c:v>Total Tuesday</c:v>
                </c:pt>
                <c:pt idx="2">
                  <c:v>Total Wednesday</c:v>
                </c:pt>
                <c:pt idx="3">
                  <c:v>Total Thursday</c:v>
                </c:pt>
                <c:pt idx="4">
                  <c:v>Total Friday</c:v>
                </c:pt>
              </c:strCache>
            </c:strRef>
          </c:cat>
          <c:val>
            <c:numRef>
              <c:f>'06-29-2015'!$K$9:$K$13</c:f>
              <c:numCache>
                <c:formatCode>General</c:formatCode>
                <c:ptCount val="5"/>
                <c:pt idx="0">
                  <c:v>461</c:v>
                </c:pt>
                <c:pt idx="1">
                  <c:v>623</c:v>
                </c:pt>
                <c:pt idx="2">
                  <c:v>534</c:v>
                </c:pt>
                <c:pt idx="3">
                  <c:v>581</c:v>
                </c:pt>
                <c:pt idx="4">
                  <c:v>0</c:v>
                </c:pt>
              </c:numCache>
            </c:numRef>
          </c:val>
          <c:smooth val="0"/>
        </c:ser>
        <c:dLbls>
          <c:showLegendKey val="0"/>
          <c:showVal val="0"/>
          <c:showCatName val="0"/>
          <c:showSerName val="0"/>
          <c:showPercent val="0"/>
          <c:showBubbleSize val="0"/>
        </c:dLbls>
        <c:marker val="1"/>
        <c:smooth val="0"/>
        <c:axId val="174496576"/>
        <c:axId val="174497136"/>
      </c:lineChart>
      <c:catAx>
        <c:axId val="17449657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74497136"/>
        <c:crosses val="autoZero"/>
        <c:auto val="1"/>
        <c:lblAlgn val="ctr"/>
        <c:lblOffset val="100"/>
        <c:tickLblSkip val="1"/>
        <c:tickMarkSkip val="1"/>
        <c:noMultiLvlLbl val="0"/>
      </c:catAx>
      <c:valAx>
        <c:axId val="17449713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7449657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07/06/2015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'07-06-2015'!$J$9:$J$13</c:f>
              <c:strCache>
                <c:ptCount val="5"/>
                <c:pt idx="0">
                  <c:v>Total Monday</c:v>
                </c:pt>
                <c:pt idx="1">
                  <c:v>Total Tuesday</c:v>
                </c:pt>
                <c:pt idx="2">
                  <c:v>Total Wednesday</c:v>
                </c:pt>
                <c:pt idx="3">
                  <c:v>Total Thursday</c:v>
                </c:pt>
                <c:pt idx="4">
                  <c:v>Total Friday</c:v>
                </c:pt>
              </c:strCache>
            </c:strRef>
          </c:cat>
          <c:val>
            <c:numRef>
              <c:f>'07-06-2015'!$K$9:$K$13</c:f>
              <c:numCache>
                <c:formatCode>General</c:formatCode>
                <c:ptCount val="5"/>
                <c:pt idx="0">
                  <c:v>507</c:v>
                </c:pt>
                <c:pt idx="1">
                  <c:v>609</c:v>
                </c:pt>
                <c:pt idx="2">
                  <c:v>581</c:v>
                </c:pt>
                <c:pt idx="3">
                  <c:v>553</c:v>
                </c:pt>
                <c:pt idx="4">
                  <c:v>184</c:v>
                </c:pt>
              </c:numCache>
            </c:numRef>
          </c:val>
          <c:smooth val="0"/>
        </c:ser>
        <c:dLbls>
          <c:showLegendKey val="0"/>
          <c:showVal val="0"/>
          <c:showCatName val="0"/>
          <c:showSerName val="0"/>
          <c:showPercent val="0"/>
          <c:showBubbleSize val="0"/>
        </c:dLbls>
        <c:marker val="1"/>
        <c:smooth val="0"/>
        <c:axId val="174500496"/>
        <c:axId val="174501056"/>
      </c:lineChart>
      <c:catAx>
        <c:axId val="17450049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74501056"/>
        <c:crosses val="autoZero"/>
        <c:auto val="1"/>
        <c:lblAlgn val="ctr"/>
        <c:lblOffset val="100"/>
        <c:tickLblSkip val="1"/>
        <c:tickMarkSkip val="1"/>
        <c:noMultiLvlLbl val="0"/>
      </c:catAx>
      <c:valAx>
        <c:axId val="17450105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7450049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07/13/2015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'07-13-2015'!$J$9:$J$13</c:f>
              <c:strCache>
                <c:ptCount val="5"/>
                <c:pt idx="0">
                  <c:v>Total Monday</c:v>
                </c:pt>
                <c:pt idx="1">
                  <c:v>Total Tuesday</c:v>
                </c:pt>
                <c:pt idx="2">
                  <c:v>Total Wednesday</c:v>
                </c:pt>
                <c:pt idx="3">
                  <c:v>Total Thursday</c:v>
                </c:pt>
                <c:pt idx="4">
                  <c:v>Total Friday</c:v>
                </c:pt>
              </c:strCache>
            </c:strRef>
          </c:cat>
          <c:val>
            <c:numRef>
              <c:f>'07-13-2015'!$K$9:$K$13</c:f>
              <c:numCache>
                <c:formatCode>General</c:formatCode>
                <c:ptCount val="5"/>
                <c:pt idx="0">
                  <c:v>528.5</c:v>
                </c:pt>
                <c:pt idx="1">
                  <c:v>533.5</c:v>
                </c:pt>
                <c:pt idx="2">
                  <c:v>509.5</c:v>
                </c:pt>
                <c:pt idx="3">
                  <c:v>477.5</c:v>
                </c:pt>
                <c:pt idx="4">
                  <c:v>220.5</c:v>
                </c:pt>
              </c:numCache>
            </c:numRef>
          </c:val>
          <c:smooth val="0"/>
        </c:ser>
        <c:dLbls>
          <c:showLegendKey val="0"/>
          <c:showVal val="0"/>
          <c:showCatName val="0"/>
          <c:showSerName val="0"/>
          <c:showPercent val="0"/>
          <c:showBubbleSize val="0"/>
        </c:dLbls>
        <c:marker val="1"/>
        <c:smooth val="0"/>
        <c:axId val="174502736"/>
        <c:axId val="174503296"/>
      </c:lineChart>
      <c:catAx>
        <c:axId val="17450273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74503296"/>
        <c:crosses val="autoZero"/>
        <c:auto val="1"/>
        <c:lblAlgn val="ctr"/>
        <c:lblOffset val="100"/>
        <c:tickLblSkip val="1"/>
        <c:tickMarkSkip val="1"/>
        <c:noMultiLvlLbl val="0"/>
      </c:catAx>
      <c:valAx>
        <c:axId val="17450329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7450273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07/20/2015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'07-20-2015'!$J$9:$J$13</c:f>
              <c:strCache>
                <c:ptCount val="5"/>
                <c:pt idx="0">
                  <c:v>Total Monday</c:v>
                </c:pt>
                <c:pt idx="1">
                  <c:v>Total Tuesday</c:v>
                </c:pt>
                <c:pt idx="2">
                  <c:v>Total Wednesday</c:v>
                </c:pt>
                <c:pt idx="3">
                  <c:v>Total Thursday</c:v>
                </c:pt>
                <c:pt idx="4">
                  <c:v>Total Friday</c:v>
                </c:pt>
              </c:strCache>
            </c:strRef>
          </c:cat>
          <c:val>
            <c:numRef>
              <c:f>'07-20-2015'!$K$9:$K$13</c:f>
              <c:numCache>
                <c:formatCode>General</c:formatCode>
                <c:ptCount val="5"/>
                <c:pt idx="0">
                  <c:v>508</c:v>
                </c:pt>
                <c:pt idx="1">
                  <c:v>576.5</c:v>
                </c:pt>
                <c:pt idx="2">
                  <c:v>555.5</c:v>
                </c:pt>
                <c:pt idx="3">
                  <c:v>609</c:v>
                </c:pt>
                <c:pt idx="4">
                  <c:v>196</c:v>
                </c:pt>
              </c:numCache>
            </c:numRef>
          </c:val>
          <c:smooth val="0"/>
        </c:ser>
        <c:dLbls>
          <c:showLegendKey val="0"/>
          <c:showVal val="0"/>
          <c:showCatName val="0"/>
          <c:showSerName val="0"/>
          <c:showPercent val="0"/>
          <c:showBubbleSize val="0"/>
        </c:dLbls>
        <c:marker val="1"/>
        <c:smooth val="0"/>
        <c:axId val="174505536"/>
        <c:axId val="174506096"/>
      </c:lineChart>
      <c:catAx>
        <c:axId val="17450553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74506096"/>
        <c:crosses val="autoZero"/>
        <c:auto val="1"/>
        <c:lblAlgn val="ctr"/>
        <c:lblOffset val="100"/>
        <c:tickLblSkip val="1"/>
        <c:tickMarkSkip val="1"/>
        <c:noMultiLvlLbl val="0"/>
      </c:catAx>
      <c:valAx>
        <c:axId val="17450609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7450553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07/27/2015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'07-27-2015'!$J$9:$J$13</c:f>
              <c:strCache>
                <c:ptCount val="5"/>
                <c:pt idx="0">
                  <c:v>Total Monday</c:v>
                </c:pt>
                <c:pt idx="1">
                  <c:v>Total Tuesday</c:v>
                </c:pt>
                <c:pt idx="2">
                  <c:v>Total Wednesday</c:v>
                </c:pt>
                <c:pt idx="3">
                  <c:v>Total Thursday</c:v>
                </c:pt>
                <c:pt idx="4">
                  <c:v>Total Friday</c:v>
                </c:pt>
              </c:strCache>
            </c:strRef>
          </c:cat>
          <c:val>
            <c:numRef>
              <c:f>'07-27-2015'!$K$9:$K$13</c:f>
              <c:numCache>
                <c:formatCode>General</c:formatCode>
                <c:ptCount val="5"/>
                <c:pt idx="0">
                  <c:v>586</c:v>
                </c:pt>
                <c:pt idx="1">
                  <c:v>658</c:v>
                </c:pt>
                <c:pt idx="2">
                  <c:v>602</c:v>
                </c:pt>
                <c:pt idx="3">
                  <c:v>634</c:v>
                </c:pt>
                <c:pt idx="4">
                  <c:v>275</c:v>
                </c:pt>
              </c:numCache>
            </c:numRef>
          </c:val>
          <c:smooth val="0"/>
        </c:ser>
        <c:dLbls>
          <c:showLegendKey val="0"/>
          <c:showVal val="0"/>
          <c:showCatName val="0"/>
          <c:showSerName val="0"/>
          <c:showPercent val="0"/>
          <c:showBubbleSize val="0"/>
        </c:dLbls>
        <c:marker val="1"/>
        <c:smooth val="0"/>
        <c:axId val="174508336"/>
        <c:axId val="174508896"/>
      </c:lineChart>
      <c:catAx>
        <c:axId val="17450833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74508896"/>
        <c:crosses val="autoZero"/>
        <c:auto val="1"/>
        <c:lblAlgn val="ctr"/>
        <c:lblOffset val="100"/>
        <c:tickLblSkip val="1"/>
        <c:tickMarkSkip val="1"/>
        <c:noMultiLvlLbl val="0"/>
      </c:catAx>
      <c:valAx>
        <c:axId val="17450889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7450833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08/03/2015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'08-03-2015'!$J$9:$J$13</c:f>
              <c:strCache>
                <c:ptCount val="5"/>
                <c:pt idx="0">
                  <c:v>Total Monday</c:v>
                </c:pt>
                <c:pt idx="1">
                  <c:v>Total Tuesday</c:v>
                </c:pt>
                <c:pt idx="2">
                  <c:v>Total Wednesday</c:v>
                </c:pt>
                <c:pt idx="3">
                  <c:v>Total Thursday</c:v>
                </c:pt>
                <c:pt idx="4">
                  <c:v>Total Friday</c:v>
                </c:pt>
              </c:strCache>
            </c:strRef>
          </c:cat>
          <c:val>
            <c:numRef>
              <c:f>'08-03-2015'!$K$9:$K$13</c:f>
              <c:numCache>
                <c:formatCode>General</c:formatCode>
                <c:ptCount val="5"/>
                <c:pt idx="0">
                  <c:v>602</c:v>
                </c:pt>
                <c:pt idx="1">
                  <c:v>649.5</c:v>
                </c:pt>
                <c:pt idx="2">
                  <c:v>570.5</c:v>
                </c:pt>
                <c:pt idx="3">
                  <c:v>497.5</c:v>
                </c:pt>
                <c:pt idx="4">
                  <c:v>182</c:v>
                </c:pt>
              </c:numCache>
            </c:numRef>
          </c:val>
          <c:smooth val="0"/>
        </c:ser>
        <c:dLbls>
          <c:showLegendKey val="0"/>
          <c:showVal val="0"/>
          <c:showCatName val="0"/>
          <c:showSerName val="0"/>
          <c:showPercent val="0"/>
          <c:showBubbleSize val="0"/>
        </c:dLbls>
        <c:marker val="1"/>
        <c:smooth val="0"/>
        <c:axId val="300094992"/>
        <c:axId val="300095552"/>
      </c:lineChart>
      <c:catAx>
        <c:axId val="30009499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0095552"/>
        <c:crosses val="autoZero"/>
        <c:auto val="1"/>
        <c:lblAlgn val="ctr"/>
        <c:lblOffset val="100"/>
        <c:tickLblSkip val="1"/>
        <c:tickMarkSkip val="1"/>
        <c:noMultiLvlLbl val="0"/>
      </c:catAx>
      <c:valAx>
        <c:axId val="3000955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009499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08/10/2015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'08-10-2015'!$J$9:$J$13</c:f>
              <c:strCache>
                <c:ptCount val="5"/>
                <c:pt idx="0">
                  <c:v>Total Monday</c:v>
                </c:pt>
                <c:pt idx="1">
                  <c:v>Total Tuesday</c:v>
                </c:pt>
                <c:pt idx="2">
                  <c:v>Total Wednesday</c:v>
                </c:pt>
                <c:pt idx="3">
                  <c:v>Total Thursday</c:v>
                </c:pt>
                <c:pt idx="4">
                  <c:v>Total Friday</c:v>
                </c:pt>
              </c:strCache>
            </c:strRef>
          </c:cat>
          <c:val>
            <c:numRef>
              <c:f>'08-10-2015'!$K$9:$K$13</c:f>
              <c:numCache>
                <c:formatCode>General</c:formatCode>
                <c:ptCount val="5"/>
                <c:pt idx="0">
                  <c:v>226.5</c:v>
                </c:pt>
                <c:pt idx="1">
                  <c:v>214</c:v>
                </c:pt>
                <c:pt idx="2">
                  <c:v>188</c:v>
                </c:pt>
                <c:pt idx="3">
                  <c:v>153</c:v>
                </c:pt>
                <c:pt idx="4">
                  <c:v>173.5</c:v>
                </c:pt>
              </c:numCache>
            </c:numRef>
          </c:val>
          <c:smooth val="0"/>
        </c:ser>
        <c:dLbls>
          <c:showLegendKey val="0"/>
          <c:showVal val="0"/>
          <c:showCatName val="0"/>
          <c:showSerName val="0"/>
          <c:showPercent val="0"/>
          <c:showBubbleSize val="0"/>
        </c:dLbls>
        <c:marker val="1"/>
        <c:smooth val="0"/>
        <c:axId val="300097792"/>
        <c:axId val="300098352"/>
      </c:lineChart>
      <c:catAx>
        <c:axId val="30009779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0098352"/>
        <c:crosses val="autoZero"/>
        <c:auto val="1"/>
        <c:lblAlgn val="ctr"/>
        <c:lblOffset val="100"/>
        <c:tickLblSkip val="1"/>
        <c:tickMarkSkip val="1"/>
        <c:noMultiLvlLbl val="0"/>
      </c:catAx>
      <c:valAx>
        <c:axId val="3000983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009779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08/04/2014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'08-04-2014'!$J$9:$J$13</c:f>
              <c:strCache>
                <c:ptCount val="5"/>
                <c:pt idx="0">
                  <c:v>Total Monday</c:v>
                </c:pt>
                <c:pt idx="1">
                  <c:v>Total Tuesday</c:v>
                </c:pt>
                <c:pt idx="2">
                  <c:v>Total Wednesday</c:v>
                </c:pt>
                <c:pt idx="3">
                  <c:v>Total Thursday</c:v>
                </c:pt>
                <c:pt idx="4">
                  <c:v>Total Friday</c:v>
                </c:pt>
              </c:strCache>
            </c:strRef>
          </c:cat>
          <c:val>
            <c:numRef>
              <c:f>'08-04-2014'!$K$9:$K$13</c:f>
              <c:numCache>
                <c:formatCode>General</c:formatCode>
                <c:ptCount val="5"/>
                <c:pt idx="0">
                  <c:v>464.5</c:v>
                </c:pt>
                <c:pt idx="1">
                  <c:v>610.5</c:v>
                </c:pt>
                <c:pt idx="2">
                  <c:v>507</c:v>
                </c:pt>
                <c:pt idx="3">
                  <c:v>525</c:v>
                </c:pt>
                <c:pt idx="4">
                  <c:v>221</c:v>
                </c:pt>
              </c:numCache>
            </c:numRef>
          </c:val>
          <c:smooth val="0"/>
        </c:ser>
        <c:dLbls>
          <c:showLegendKey val="0"/>
          <c:showVal val="0"/>
          <c:showCatName val="0"/>
          <c:showSerName val="0"/>
          <c:showPercent val="0"/>
          <c:showBubbleSize val="0"/>
        </c:dLbls>
        <c:marker val="1"/>
        <c:smooth val="0"/>
        <c:axId val="293185472"/>
        <c:axId val="293186032"/>
      </c:lineChart>
      <c:catAx>
        <c:axId val="29318547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3186032"/>
        <c:crosses val="autoZero"/>
        <c:auto val="1"/>
        <c:lblAlgn val="ctr"/>
        <c:lblOffset val="100"/>
        <c:tickLblSkip val="1"/>
        <c:tickMarkSkip val="1"/>
        <c:noMultiLvlLbl val="0"/>
      </c:catAx>
      <c:valAx>
        <c:axId val="29318603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318547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08/17/2015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'08-17-2015'!$J$9:$J$13</c:f>
              <c:strCache>
                <c:ptCount val="5"/>
                <c:pt idx="0">
                  <c:v>Total Monday</c:v>
                </c:pt>
                <c:pt idx="1">
                  <c:v>Total Tuesday</c:v>
                </c:pt>
                <c:pt idx="2">
                  <c:v>Total Wednesday</c:v>
                </c:pt>
                <c:pt idx="3">
                  <c:v>Total Thursday</c:v>
                </c:pt>
                <c:pt idx="4">
                  <c:v>Total Friday</c:v>
                </c:pt>
              </c:strCache>
            </c:strRef>
          </c:cat>
          <c:val>
            <c:numRef>
              <c:f>'08-17-2015'!$K$9:$K$13</c:f>
              <c:numCache>
                <c:formatCode>General</c:formatCode>
                <c:ptCount val="5"/>
                <c:pt idx="0">
                  <c:v>274</c:v>
                </c:pt>
                <c:pt idx="1">
                  <c:v>238</c:v>
                </c:pt>
                <c:pt idx="2">
                  <c:v>219</c:v>
                </c:pt>
                <c:pt idx="3">
                  <c:v>322.5</c:v>
                </c:pt>
                <c:pt idx="4">
                  <c:v>206</c:v>
                </c:pt>
              </c:numCache>
            </c:numRef>
          </c:val>
          <c:smooth val="0"/>
        </c:ser>
        <c:dLbls>
          <c:showLegendKey val="0"/>
          <c:showVal val="0"/>
          <c:showCatName val="0"/>
          <c:showSerName val="0"/>
          <c:showPercent val="0"/>
          <c:showBubbleSize val="0"/>
        </c:dLbls>
        <c:marker val="1"/>
        <c:smooth val="0"/>
        <c:axId val="300100592"/>
        <c:axId val="300101152"/>
      </c:lineChart>
      <c:catAx>
        <c:axId val="30010059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0101152"/>
        <c:crosses val="autoZero"/>
        <c:auto val="1"/>
        <c:lblAlgn val="ctr"/>
        <c:lblOffset val="100"/>
        <c:tickLblSkip val="1"/>
        <c:tickMarkSkip val="1"/>
        <c:noMultiLvlLbl val="0"/>
      </c:catAx>
      <c:valAx>
        <c:axId val="3001011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010059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08/24/2015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'08-24-2015'!$J$9:$J$13</c:f>
              <c:strCache>
                <c:ptCount val="5"/>
                <c:pt idx="0">
                  <c:v>Total Monday</c:v>
                </c:pt>
                <c:pt idx="1">
                  <c:v>Total Tuesday</c:v>
                </c:pt>
                <c:pt idx="2">
                  <c:v>Total Wednesday</c:v>
                </c:pt>
                <c:pt idx="3">
                  <c:v>Total Thursday</c:v>
                </c:pt>
                <c:pt idx="4">
                  <c:v>Total Friday</c:v>
                </c:pt>
              </c:strCache>
            </c:strRef>
          </c:cat>
          <c:val>
            <c:numRef>
              <c:f>'08-24-2015'!$K$9:$K$13</c:f>
              <c:numCache>
                <c:formatCode>General</c:formatCode>
                <c:ptCount val="5"/>
                <c:pt idx="0">
                  <c:v>1402</c:v>
                </c:pt>
                <c:pt idx="1">
                  <c:v>1759</c:v>
                </c:pt>
                <c:pt idx="2">
                  <c:v>1881.5</c:v>
                </c:pt>
                <c:pt idx="3">
                  <c:v>1886.5</c:v>
                </c:pt>
                <c:pt idx="4">
                  <c:v>703.5</c:v>
                </c:pt>
              </c:numCache>
            </c:numRef>
          </c:val>
          <c:smooth val="0"/>
        </c:ser>
        <c:dLbls>
          <c:showLegendKey val="0"/>
          <c:showVal val="0"/>
          <c:showCatName val="0"/>
          <c:showSerName val="0"/>
          <c:showPercent val="0"/>
          <c:showBubbleSize val="0"/>
        </c:dLbls>
        <c:marker val="1"/>
        <c:smooth val="0"/>
        <c:axId val="300103952"/>
        <c:axId val="300104512"/>
      </c:lineChart>
      <c:catAx>
        <c:axId val="30010395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0104512"/>
        <c:crosses val="autoZero"/>
        <c:auto val="1"/>
        <c:lblAlgn val="ctr"/>
        <c:lblOffset val="100"/>
        <c:tickLblSkip val="1"/>
        <c:tickMarkSkip val="1"/>
        <c:noMultiLvlLbl val="0"/>
      </c:catAx>
      <c:valAx>
        <c:axId val="30010451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010395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08/31/2015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'08-31-2015'!$J$9:$J$13</c:f>
              <c:strCache>
                <c:ptCount val="5"/>
                <c:pt idx="0">
                  <c:v>Total Monday</c:v>
                </c:pt>
                <c:pt idx="1">
                  <c:v>Total Tuesday</c:v>
                </c:pt>
                <c:pt idx="2">
                  <c:v>Total Wednesday</c:v>
                </c:pt>
                <c:pt idx="3">
                  <c:v>Total Thursday</c:v>
                </c:pt>
                <c:pt idx="4">
                  <c:v>Total Friday</c:v>
                </c:pt>
              </c:strCache>
            </c:strRef>
          </c:cat>
          <c:val>
            <c:numRef>
              <c:f>'08-31-2015'!$K$9:$K$13</c:f>
              <c:numCache>
                <c:formatCode>General</c:formatCode>
                <c:ptCount val="5"/>
                <c:pt idx="0">
                  <c:v>1628.5</c:v>
                </c:pt>
                <c:pt idx="1">
                  <c:v>1823.5</c:v>
                </c:pt>
                <c:pt idx="2">
                  <c:v>1924.5</c:v>
                </c:pt>
                <c:pt idx="3">
                  <c:v>1858</c:v>
                </c:pt>
                <c:pt idx="4">
                  <c:v>789</c:v>
                </c:pt>
              </c:numCache>
            </c:numRef>
          </c:val>
          <c:smooth val="0"/>
        </c:ser>
        <c:dLbls>
          <c:showLegendKey val="0"/>
          <c:showVal val="0"/>
          <c:showCatName val="0"/>
          <c:showSerName val="0"/>
          <c:showPercent val="0"/>
          <c:showBubbleSize val="0"/>
        </c:dLbls>
        <c:marker val="1"/>
        <c:smooth val="0"/>
        <c:axId val="300106192"/>
        <c:axId val="300106752"/>
      </c:lineChart>
      <c:catAx>
        <c:axId val="30010619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0106752"/>
        <c:crosses val="autoZero"/>
        <c:auto val="1"/>
        <c:lblAlgn val="ctr"/>
        <c:lblOffset val="100"/>
        <c:tickLblSkip val="1"/>
        <c:tickMarkSkip val="1"/>
        <c:noMultiLvlLbl val="0"/>
      </c:catAx>
      <c:valAx>
        <c:axId val="3001067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010619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09/07/2015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'09-07-2015'!$J$9:$J$13</c:f>
              <c:strCache>
                <c:ptCount val="5"/>
                <c:pt idx="0">
                  <c:v>Total Monday</c:v>
                </c:pt>
                <c:pt idx="1">
                  <c:v>Total Tuesday</c:v>
                </c:pt>
                <c:pt idx="2">
                  <c:v>Total Wednesday</c:v>
                </c:pt>
                <c:pt idx="3">
                  <c:v>Total Thursday</c:v>
                </c:pt>
                <c:pt idx="4">
                  <c:v>Total Friday</c:v>
                </c:pt>
              </c:strCache>
            </c:strRef>
          </c:cat>
          <c:val>
            <c:numRef>
              <c:f>'09-07-2015'!$K$9:$K$13</c:f>
              <c:numCache>
                <c:formatCode>General</c:formatCode>
                <c:ptCount val="5"/>
                <c:pt idx="0">
                  <c:v>0</c:v>
                </c:pt>
                <c:pt idx="1">
                  <c:v>1875</c:v>
                </c:pt>
                <c:pt idx="2">
                  <c:v>1795</c:v>
                </c:pt>
                <c:pt idx="3">
                  <c:v>1762</c:v>
                </c:pt>
                <c:pt idx="4">
                  <c:v>710</c:v>
                </c:pt>
              </c:numCache>
            </c:numRef>
          </c:val>
          <c:smooth val="0"/>
        </c:ser>
        <c:dLbls>
          <c:showLegendKey val="0"/>
          <c:showVal val="0"/>
          <c:showCatName val="0"/>
          <c:showSerName val="0"/>
          <c:showPercent val="0"/>
          <c:showBubbleSize val="0"/>
        </c:dLbls>
        <c:marker val="1"/>
        <c:smooth val="0"/>
        <c:axId val="300108992"/>
        <c:axId val="300109552"/>
      </c:lineChart>
      <c:catAx>
        <c:axId val="30010899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0109552"/>
        <c:crosses val="autoZero"/>
        <c:auto val="1"/>
        <c:lblAlgn val="ctr"/>
        <c:lblOffset val="100"/>
        <c:tickLblSkip val="1"/>
        <c:tickMarkSkip val="1"/>
        <c:noMultiLvlLbl val="0"/>
      </c:catAx>
      <c:valAx>
        <c:axId val="3001095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010899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09/14/2015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'09-14-2015'!$J$9:$J$13</c:f>
              <c:strCache>
                <c:ptCount val="5"/>
                <c:pt idx="0">
                  <c:v>Total Monday</c:v>
                </c:pt>
                <c:pt idx="1">
                  <c:v>Total Tuesday</c:v>
                </c:pt>
                <c:pt idx="2">
                  <c:v>Total Wednesday</c:v>
                </c:pt>
                <c:pt idx="3">
                  <c:v>Total Thursday</c:v>
                </c:pt>
                <c:pt idx="4">
                  <c:v>Total Friday</c:v>
                </c:pt>
              </c:strCache>
            </c:strRef>
          </c:cat>
          <c:val>
            <c:numRef>
              <c:f>'09-14-2015'!$K$9:$K$13</c:f>
              <c:numCache>
                <c:formatCode>General</c:formatCode>
                <c:ptCount val="5"/>
                <c:pt idx="0">
                  <c:v>1728</c:v>
                </c:pt>
                <c:pt idx="1">
                  <c:v>1927</c:v>
                </c:pt>
                <c:pt idx="2">
                  <c:v>1710</c:v>
                </c:pt>
                <c:pt idx="3">
                  <c:v>1772</c:v>
                </c:pt>
                <c:pt idx="4">
                  <c:v>-823</c:v>
                </c:pt>
              </c:numCache>
            </c:numRef>
          </c:val>
          <c:smooth val="0"/>
        </c:ser>
        <c:dLbls>
          <c:showLegendKey val="0"/>
          <c:showVal val="0"/>
          <c:showCatName val="0"/>
          <c:showSerName val="0"/>
          <c:showPercent val="0"/>
          <c:showBubbleSize val="0"/>
        </c:dLbls>
        <c:marker val="1"/>
        <c:smooth val="0"/>
        <c:axId val="301340880"/>
        <c:axId val="301341440"/>
      </c:lineChart>
      <c:catAx>
        <c:axId val="30134088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1341440"/>
        <c:crosses val="autoZero"/>
        <c:auto val="1"/>
        <c:lblAlgn val="ctr"/>
        <c:lblOffset val="100"/>
        <c:tickLblSkip val="1"/>
        <c:tickMarkSkip val="1"/>
        <c:noMultiLvlLbl val="0"/>
      </c:catAx>
      <c:valAx>
        <c:axId val="30134144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134088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09/21/2015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'09-21-2015'!$J$9:$J$13</c:f>
              <c:strCache>
                <c:ptCount val="5"/>
                <c:pt idx="0">
                  <c:v>Total Monday</c:v>
                </c:pt>
                <c:pt idx="1">
                  <c:v>Total Tuesday</c:v>
                </c:pt>
                <c:pt idx="2">
                  <c:v>Total Wednesday</c:v>
                </c:pt>
                <c:pt idx="3">
                  <c:v>Total Thursday</c:v>
                </c:pt>
                <c:pt idx="4">
                  <c:v>Total Friday</c:v>
                </c:pt>
              </c:strCache>
            </c:strRef>
          </c:cat>
          <c:val>
            <c:numRef>
              <c:f>'09-21-2015'!$K$9:$K$13</c:f>
              <c:numCache>
                <c:formatCode>General</c:formatCode>
                <c:ptCount val="5"/>
                <c:pt idx="0">
                  <c:v>1699.5</c:v>
                </c:pt>
                <c:pt idx="1">
                  <c:v>1762</c:v>
                </c:pt>
                <c:pt idx="2">
                  <c:v>1728.5</c:v>
                </c:pt>
                <c:pt idx="3">
                  <c:v>1718</c:v>
                </c:pt>
                <c:pt idx="4">
                  <c:v>662.5</c:v>
                </c:pt>
              </c:numCache>
            </c:numRef>
          </c:val>
          <c:smooth val="0"/>
        </c:ser>
        <c:dLbls>
          <c:showLegendKey val="0"/>
          <c:showVal val="0"/>
          <c:showCatName val="0"/>
          <c:showSerName val="0"/>
          <c:showPercent val="0"/>
          <c:showBubbleSize val="0"/>
        </c:dLbls>
        <c:marker val="1"/>
        <c:smooth val="0"/>
        <c:axId val="301343680"/>
        <c:axId val="301344240"/>
      </c:lineChart>
      <c:catAx>
        <c:axId val="30134368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1344240"/>
        <c:crosses val="autoZero"/>
        <c:auto val="1"/>
        <c:lblAlgn val="ctr"/>
        <c:lblOffset val="100"/>
        <c:tickLblSkip val="1"/>
        <c:tickMarkSkip val="1"/>
        <c:noMultiLvlLbl val="0"/>
      </c:catAx>
      <c:valAx>
        <c:axId val="30134424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134368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09/28/2015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'09-28-2015'!$J$9:$J$13</c:f>
              <c:strCache>
                <c:ptCount val="5"/>
                <c:pt idx="0">
                  <c:v>Total Monday</c:v>
                </c:pt>
                <c:pt idx="1">
                  <c:v>Total Tuesday</c:v>
                </c:pt>
                <c:pt idx="2">
                  <c:v>Total Wednesday</c:v>
                </c:pt>
                <c:pt idx="3">
                  <c:v>Total Thursday</c:v>
                </c:pt>
                <c:pt idx="4">
                  <c:v>Total Friday</c:v>
                </c:pt>
              </c:strCache>
            </c:strRef>
          </c:cat>
          <c:val>
            <c:numRef>
              <c:f>'09-28-2015'!$K$9:$K$13</c:f>
              <c:numCache>
                <c:formatCode>General</c:formatCode>
                <c:ptCount val="5"/>
                <c:pt idx="0">
                  <c:v>1699.5</c:v>
                </c:pt>
                <c:pt idx="1">
                  <c:v>1803</c:v>
                </c:pt>
                <c:pt idx="2">
                  <c:v>1742</c:v>
                </c:pt>
                <c:pt idx="3">
                  <c:v>1740</c:v>
                </c:pt>
                <c:pt idx="4">
                  <c:v>640</c:v>
                </c:pt>
              </c:numCache>
            </c:numRef>
          </c:val>
          <c:smooth val="0"/>
        </c:ser>
        <c:dLbls>
          <c:showLegendKey val="0"/>
          <c:showVal val="0"/>
          <c:showCatName val="0"/>
          <c:showSerName val="0"/>
          <c:showPercent val="0"/>
          <c:showBubbleSize val="0"/>
        </c:dLbls>
        <c:marker val="1"/>
        <c:smooth val="0"/>
        <c:axId val="301346480"/>
        <c:axId val="301347040"/>
      </c:lineChart>
      <c:catAx>
        <c:axId val="30134648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1347040"/>
        <c:crosses val="autoZero"/>
        <c:auto val="1"/>
        <c:lblAlgn val="ctr"/>
        <c:lblOffset val="100"/>
        <c:tickLblSkip val="1"/>
        <c:tickMarkSkip val="1"/>
        <c:noMultiLvlLbl val="0"/>
      </c:catAx>
      <c:valAx>
        <c:axId val="30134704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134648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10/05/2015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'10-05-2015'!$J$9:$J$13</c:f>
              <c:strCache>
                <c:ptCount val="5"/>
                <c:pt idx="0">
                  <c:v>Total Monday</c:v>
                </c:pt>
                <c:pt idx="1">
                  <c:v>Total Tuesday</c:v>
                </c:pt>
                <c:pt idx="2">
                  <c:v>Total Wednesday</c:v>
                </c:pt>
                <c:pt idx="3">
                  <c:v>Total Thursday</c:v>
                </c:pt>
                <c:pt idx="4">
                  <c:v>Total Friday</c:v>
                </c:pt>
              </c:strCache>
            </c:strRef>
          </c:cat>
          <c:val>
            <c:numRef>
              <c:f>'10-05-2015'!$K$9:$K$13</c:f>
              <c:numCache>
                <c:formatCode>General</c:formatCode>
                <c:ptCount val="5"/>
                <c:pt idx="0">
                  <c:v>1707</c:v>
                </c:pt>
                <c:pt idx="1">
                  <c:v>1905</c:v>
                </c:pt>
                <c:pt idx="2">
                  <c:v>1861.5</c:v>
                </c:pt>
                <c:pt idx="3">
                  <c:v>1774</c:v>
                </c:pt>
                <c:pt idx="4">
                  <c:v>654.5</c:v>
                </c:pt>
              </c:numCache>
            </c:numRef>
          </c:val>
          <c:smooth val="0"/>
        </c:ser>
        <c:dLbls>
          <c:showLegendKey val="0"/>
          <c:showVal val="0"/>
          <c:showCatName val="0"/>
          <c:showSerName val="0"/>
          <c:showPercent val="0"/>
          <c:showBubbleSize val="0"/>
        </c:dLbls>
        <c:marker val="1"/>
        <c:smooth val="0"/>
        <c:axId val="301349280"/>
        <c:axId val="301349840"/>
      </c:lineChart>
      <c:catAx>
        <c:axId val="30134928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1349840"/>
        <c:crosses val="autoZero"/>
        <c:auto val="1"/>
        <c:lblAlgn val="ctr"/>
        <c:lblOffset val="100"/>
        <c:tickLblSkip val="1"/>
        <c:tickMarkSkip val="1"/>
        <c:noMultiLvlLbl val="0"/>
      </c:catAx>
      <c:valAx>
        <c:axId val="30134984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134928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10/12/2015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'10-12-2015'!$J$9:$J$13</c:f>
              <c:strCache>
                <c:ptCount val="5"/>
                <c:pt idx="0">
                  <c:v>Total Monday</c:v>
                </c:pt>
                <c:pt idx="1">
                  <c:v>Total Tuesday</c:v>
                </c:pt>
                <c:pt idx="2">
                  <c:v>Total Wednesday</c:v>
                </c:pt>
                <c:pt idx="3">
                  <c:v>Total Thursday</c:v>
                </c:pt>
                <c:pt idx="4">
                  <c:v>Total Friday</c:v>
                </c:pt>
              </c:strCache>
            </c:strRef>
          </c:cat>
          <c:val>
            <c:numRef>
              <c:f>'10-12-2015'!$K$9:$K$13</c:f>
              <c:numCache>
                <c:formatCode>General</c:formatCode>
                <c:ptCount val="5"/>
                <c:pt idx="0">
                  <c:v>1822</c:v>
                </c:pt>
                <c:pt idx="1">
                  <c:v>1834.5</c:v>
                </c:pt>
                <c:pt idx="2">
                  <c:v>1693</c:v>
                </c:pt>
                <c:pt idx="3">
                  <c:v>1699</c:v>
                </c:pt>
                <c:pt idx="4">
                  <c:v>692.5</c:v>
                </c:pt>
              </c:numCache>
            </c:numRef>
          </c:val>
          <c:smooth val="0"/>
        </c:ser>
        <c:dLbls>
          <c:showLegendKey val="0"/>
          <c:showVal val="0"/>
          <c:showCatName val="0"/>
          <c:showSerName val="0"/>
          <c:showPercent val="0"/>
          <c:showBubbleSize val="0"/>
        </c:dLbls>
        <c:marker val="1"/>
        <c:smooth val="0"/>
        <c:axId val="301352640"/>
        <c:axId val="301353200"/>
      </c:lineChart>
      <c:catAx>
        <c:axId val="30135264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1353200"/>
        <c:crosses val="autoZero"/>
        <c:auto val="1"/>
        <c:lblAlgn val="ctr"/>
        <c:lblOffset val="100"/>
        <c:tickLblSkip val="1"/>
        <c:tickMarkSkip val="1"/>
        <c:noMultiLvlLbl val="0"/>
      </c:catAx>
      <c:valAx>
        <c:axId val="30135320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135264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10/19/2015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'10-19-2015'!$J$9:$J$13</c:f>
              <c:strCache>
                <c:ptCount val="5"/>
                <c:pt idx="0">
                  <c:v>Total Monday</c:v>
                </c:pt>
                <c:pt idx="1">
                  <c:v>Total Tuesday</c:v>
                </c:pt>
                <c:pt idx="2">
                  <c:v>Total Wednesday</c:v>
                </c:pt>
                <c:pt idx="3">
                  <c:v>Total Thursday</c:v>
                </c:pt>
                <c:pt idx="4">
                  <c:v>Total Friday</c:v>
                </c:pt>
              </c:strCache>
            </c:strRef>
          </c:cat>
          <c:val>
            <c:numRef>
              <c:f>'10-19-2015'!$K$9:$K$13</c:f>
              <c:numCache>
                <c:formatCode>General</c:formatCode>
                <c:ptCount val="5"/>
                <c:pt idx="0">
                  <c:v>1575.5</c:v>
                </c:pt>
                <c:pt idx="1">
                  <c:v>1770.5</c:v>
                </c:pt>
                <c:pt idx="2">
                  <c:v>1801.5</c:v>
                </c:pt>
                <c:pt idx="3">
                  <c:v>1680</c:v>
                </c:pt>
                <c:pt idx="4">
                  <c:v>592.5</c:v>
                </c:pt>
              </c:numCache>
            </c:numRef>
          </c:val>
          <c:smooth val="0"/>
        </c:ser>
        <c:dLbls>
          <c:showLegendKey val="0"/>
          <c:showVal val="0"/>
          <c:showCatName val="0"/>
          <c:showSerName val="0"/>
          <c:showPercent val="0"/>
          <c:showBubbleSize val="0"/>
        </c:dLbls>
        <c:marker val="1"/>
        <c:smooth val="0"/>
        <c:axId val="301355440"/>
        <c:axId val="301356000"/>
      </c:lineChart>
      <c:catAx>
        <c:axId val="30135544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1356000"/>
        <c:crosses val="autoZero"/>
        <c:auto val="1"/>
        <c:lblAlgn val="ctr"/>
        <c:lblOffset val="100"/>
        <c:tickLblSkip val="1"/>
        <c:tickMarkSkip val="1"/>
        <c:noMultiLvlLbl val="0"/>
      </c:catAx>
      <c:valAx>
        <c:axId val="30135600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135544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08/11/2014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'08-11-2014'!$J$9:$J$13</c:f>
              <c:strCache>
                <c:ptCount val="5"/>
                <c:pt idx="0">
                  <c:v>Total Monday</c:v>
                </c:pt>
                <c:pt idx="1">
                  <c:v>Total Tuesday</c:v>
                </c:pt>
                <c:pt idx="2">
                  <c:v>Total Wednesday</c:v>
                </c:pt>
                <c:pt idx="3">
                  <c:v>Total Thursday</c:v>
                </c:pt>
                <c:pt idx="4">
                  <c:v>Total Friday</c:v>
                </c:pt>
              </c:strCache>
            </c:strRef>
          </c:cat>
          <c:val>
            <c:numRef>
              <c:f>'08-11-2014'!$K$9:$K$13</c:f>
              <c:numCache>
                <c:formatCode>General</c:formatCode>
                <c:ptCount val="5"/>
                <c:pt idx="0">
                  <c:v>424</c:v>
                </c:pt>
                <c:pt idx="1">
                  <c:v>442.5</c:v>
                </c:pt>
                <c:pt idx="2">
                  <c:v>196</c:v>
                </c:pt>
                <c:pt idx="3">
                  <c:v>157.5</c:v>
                </c:pt>
                <c:pt idx="4">
                  <c:v>155.5</c:v>
                </c:pt>
              </c:numCache>
            </c:numRef>
          </c:val>
          <c:smooth val="0"/>
        </c:ser>
        <c:dLbls>
          <c:showLegendKey val="0"/>
          <c:showVal val="0"/>
          <c:showCatName val="0"/>
          <c:showSerName val="0"/>
          <c:showPercent val="0"/>
          <c:showBubbleSize val="0"/>
        </c:dLbls>
        <c:marker val="1"/>
        <c:smooth val="0"/>
        <c:axId val="293564928"/>
        <c:axId val="293565488"/>
      </c:lineChart>
      <c:catAx>
        <c:axId val="29356492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3565488"/>
        <c:crosses val="autoZero"/>
        <c:auto val="1"/>
        <c:lblAlgn val="ctr"/>
        <c:lblOffset val="100"/>
        <c:tickLblSkip val="1"/>
        <c:tickMarkSkip val="1"/>
        <c:noMultiLvlLbl val="0"/>
      </c:catAx>
      <c:valAx>
        <c:axId val="29356548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356492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10/26/2015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'10-26-2015'!$J$9:$J$13</c:f>
              <c:strCache>
                <c:ptCount val="5"/>
                <c:pt idx="0">
                  <c:v>Total Monday</c:v>
                </c:pt>
                <c:pt idx="1">
                  <c:v>Total Tuesday</c:v>
                </c:pt>
                <c:pt idx="2">
                  <c:v>Total Wednesday</c:v>
                </c:pt>
                <c:pt idx="3">
                  <c:v>Total Thursday</c:v>
                </c:pt>
                <c:pt idx="4">
                  <c:v>Total Friday</c:v>
                </c:pt>
              </c:strCache>
            </c:strRef>
          </c:cat>
          <c:val>
            <c:numRef>
              <c:f>'10-26-2015'!$K$9:$K$13</c:f>
              <c:numCache>
                <c:formatCode>General</c:formatCode>
                <c:ptCount val="5"/>
                <c:pt idx="0">
                  <c:v>1521</c:v>
                </c:pt>
                <c:pt idx="1">
                  <c:v>1708</c:v>
                </c:pt>
                <c:pt idx="2">
                  <c:v>1750</c:v>
                </c:pt>
                <c:pt idx="3">
                  <c:v>1653.5</c:v>
                </c:pt>
                <c:pt idx="4">
                  <c:v>603</c:v>
                </c:pt>
              </c:numCache>
            </c:numRef>
          </c:val>
          <c:smooth val="0"/>
        </c:ser>
        <c:dLbls>
          <c:showLegendKey val="0"/>
          <c:showVal val="0"/>
          <c:showCatName val="0"/>
          <c:showSerName val="0"/>
          <c:showPercent val="0"/>
          <c:showBubbleSize val="0"/>
        </c:dLbls>
        <c:marker val="1"/>
        <c:smooth val="0"/>
        <c:axId val="301901872"/>
        <c:axId val="301902432"/>
      </c:lineChart>
      <c:catAx>
        <c:axId val="30190187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1902432"/>
        <c:crosses val="autoZero"/>
        <c:auto val="1"/>
        <c:lblAlgn val="ctr"/>
        <c:lblOffset val="100"/>
        <c:tickLblSkip val="1"/>
        <c:tickMarkSkip val="1"/>
        <c:noMultiLvlLbl val="0"/>
      </c:catAx>
      <c:valAx>
        <c:axId val="30190243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190187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11/02/2015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'11-02-2015'!$J$9:$J$13</c:f>
              <c:strCache>
                <c:ptCount val="5"/>
                <c:pt idx="0">
                  <c:v>Total Monday</c:v>
                </c:pt>
                <c:pt idx="1">
                  <c:v>Total Tuesday</c:v>
                </c:pt>
                <c:pt idx="2">
                  <c:v>Total Wednesday</c:v>
                </c:pt>
                <c:pt idx="3">
                  <c:v>Total Thursday</c:v>
                </c:pt>
                <c:pt idx="4">
                  <c:v>Total Friday</c:v>
                </c:pt>
              </c:strCache>
            </c:strRef>
          </c:cat>
          <c:val>
            <c:numRef>
              <c:f>'11-02-2015'!$K$9:$K$13</c:f>
              <c:numCache>
                <c:formatCode>General</c:formatCode>
                <c:ptCount val="5"/>
                <c:pt idx="0">
                  <c:v>1765.5</c:v>
                </c:pt>
                <c:pt idx="1">
                  <c:v>1669.5</c:v>
                </c:pt>
                <c:pt idx="2">
                  <c:v>1711.5</c:v>
                </c:pt>
                <c:pt idx="3">
                  <c:v>1665</c:v>
                </c:pt>
                <c:pt idx="4">
                  <c:v>648.5</c:v>
                </c:pt>
              </c:numCache>
            </c:numRef>
          </c:val>
          <c:smooth val="0"/>
        </c:ser>
        <c:dLbls>
          <c:showLegendKey val="0"/>
          <c:showVal val="0"/>
          <c:showCatName val="0"/>
          <c:showSerName val="0"/>
          <c:showPercent val="0"/>
          <c:showBubbleSize val="0"/>
        </c:dLbls>
        <c:marker val="1"/>
        <c:smooth val="0"/>
        <c:axId val="301904672"/>
        <c:axId val="301905232"/>
      </c:lineChart>
      <c:catAx>
        <c:axId val="30190467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1905232"/>
        <c:crosses val="autoZero"/>
        <c:auto val="1"/>
        <c:lblAlgn val="ctr"/>
        <c:lblOffset val="100"/>
        <c:tickLblSkip val="1"/>
        <c:tickMarkSkip val="1"/>
        <c:noMultiLvlLbl val="0"/>
      </c:catAx>
      <c:valAx>
        <c:axId val="30190523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190467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11/09/2015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'11-09-2015'!$J$9:$J$13</c:f>
              <c:strCache>
                <c:ptCount val="5"/>
                <c:pt idx="0">
                  <c:v>Total Monday</c:v>
                </c:pt>
                <c:pt idx="1">
                  <c:v>Total Tuesday</c:v>
                </c:pt>
                <c:pt idx="2">
                  <c:v>Total Wednesday</c:v>
                </c:pt>
                <c:pt idx="3">
                  <c:v>Total Thursday</c:v>
                </c:pt>
                <c:pt idx="4">
                  <c:v>Total Friday</c:v>
                </c:pt>
              </c:strCache>
            </c:strRef>
          </c:cat>
          <c:val>
            <c:numRef>
              <c:f>'11-09-2015'!$K$9:$K$13</c:f>
              <c:numCache>
                <c:formatCode>General</c:formatCode>
                <c:ptCount val="5"/>
                <c:pt idx="0">
                  <c:v>1675.5</c:v>
                </c:pt>
                <c:pt idx="1">
                  <c:v>1695.5</c:v>
                </c:pt>
                <c:pt idx="2">
                  <c:v>0</c:v>
                </c:pt>
                <c:pt idx="3">
                  <c:v>1650.5</c:v>
                </c:pt>
                <c:pt idx="4">
                  <c:v>612.5</c:v>
                </c:pt>
              </c:numCache>
            </c:numRef>
          </c:val>
          <c:smooth val="0"/>
        </c:ser>
        <c:dLbls>
          <c:showLegendKey val="0"/>
          <c:showVal val="0"/>
          <c:showCatName val="0"/>
          <c:showSerName val="0"/>
          <c:showPercent val="0"/>
          <c:showBubbleSize val="0"/>
        </c:dLbls>
        <c:marker val="1"/>
        <c:smooth val="0"/>
        <c:axId val="302618592"/>
        <c:axId val="302619152"/>
      </c:lineChart>
      <c:catAx>
        <c:axId val="30261859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2619152"/>
        <c:crosses val="autoZero"/>
        <c:auto val="1"/>
        <c:lblAlgn val="ctr"/>
        <c:lblOffset val="100"/>
        <c:tickLblSkip val="1"/>
        <c:tickMarkSkip val="1"/>
        <c:noMultiLvlLbl val="0"/>
      </c:catAx>
      <c:valAx>
        <c:axId val="3026191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261859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11/16/2015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'11-16-2015'!$J$9:$J$13</c:f>
              <c:strCache>
                <c:ptCount val="5"/>
                <c:pt idx="0">
                  <c:v>Total Monday</c:v>
                </c:pt>
                <c:pt idx="1">
                  <c:v>Total Tuesday</c:v>
                </c:pt>
                <c:pt idx="2">
                  <c:v>Total Wednesday</c:v>
                </c:pt>
                <c:pt idx="3">
                  <c:v>Total Thursday</c:v>
                </c:pt>
                <c:pt idx="4">
                  <c:v>Total Friday</c:v>
                </c:pt>
              </c:strCache>
            </c:strRef>
          </c:cat>
          <c:val>
            <c:numRef>
              <c:f>'11-16-2015'!$K$9:$K$13</c:f>
              <c:numCache>
                <c:formatCode>General</c:formatCode>
                <c:ptCount val="5"/>
                <c:pt idx="0">
                  <c:v>1640</c:v>
                </c:pt>
                <c:pt idx="1">
                  <c:v>1756.5</c:v>
                </c:pt>
                <c:pt idx="2">
                  <c:v>1614.5</c:v>
                </c:pt>
                <c:pt idx="3">
                  <c:v>1632.5</c:v>
                </c:pt>
                <c:pt idx="4">
                  <c:v>633.5</c:v>
                </c:pt>
              </c:numCache>
            </c:numRef>
          </c:val>
          <c:smooth val="0"/>
        </c:ser>
        <c:dLbls>
          <c:showLegendKey val="0"/>
          <c:showVal val="0"/>
          <c:showCatName val="0"/>
          <c:showSerName val="0"/>
          <c:showPercent val="0"/>
          <c:showBubbleSize val="0"/>
        </c:dLbls>
        <c:marker val="1"/>
        <c:smooth val="0"/>
        <c:axId val="302621392"/>
        <c:axId val="302621952"/>
      </c:lineChart>
      <c:catAx>
        <c:axId val="30262139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2621952"/>
        <c:crosses val="autoZero"/>
        <c:auto val="1"/>
        <c:lblAlgn val="ctr"/>
        <c:lblOffset val="100"/>
        <c:tickLblSkip val="1"/>
        <c:tickMarkSkip val="1"/>
        <c:noMultiLvlLbl val="0"/>
      </c:catAx>
      <c:valAx>
        <c:axId val="3026219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262139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11/23/2015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'11-23-2015'!$J$9:$J$13</c:f>
              <c:strCache>
                <c:ptCount val="5"/>
                <c:pt idx="0">
                  <c:v>Total Monday</c:v>
                </c:pt>
                <c:pt idx="1">
                  <c:v>Total Tuesday</c:v>
                </c:pt>
                <c:pt idx="2">
                  <c:v>Total Wednesday</c:v>
                </c:pt>
                <c:pt idx="3">
                  <c:v>Total Thursday</c:v>
                </c:pt>
                <c:pt idx="4">
                  <c:v>Total Friday</c:v>
                </c:pt>
              </c:strCache>
            </c:strRef>
          </c:cat>
          <c:val>
            <c:numRef>
              <c:f>'11-23-2015'!$K$9:$K$13</c:f>
              <c:numCache>
                <c:formatCode>General</c:formatCode>
                <c:ptCount val="5"/>
                <c:pt idx="0">
                  <c:v>1735.5</c:v>
                </c:pt>
                <c:pt idx="1">
                  <c:v>1705.5</c:v>
                </c:pt>
                <c:pt idx="2">
                  <c:v>1044</c:v>
                </c:pt>
                <c:pt idx="3">
                  <c:v>0</c:v>
                </c:pt>
                <c:pt idx="4">
                  <c:v>0</c:v>
                </c:pt>
              </c:numCache>
            </c:numRef>
          </c:val>
          <c:smooth val="0"/>
        </c:ser>
        <c:dLbls>
          <c:showLegendKey val="0"/>
          <c:showVal val="0"/>
          <c:showCatName val="0"/>
          <c:showSerName val="0"/>
          <c:showPercent val="0"/>
          <c:showBubbleSize val="0"/>
        </c:dLbls>
        <c:marker val="1"/>
        <c:smooth val="0"/>
        <c:axId val="302624192"/>
        <c:axId val="302624752"/>
      </c:lineChart>
      <c:catAx>
        <c:axId val="30262419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2624752"/>
        <c:crosses val="autoZero"/>
        <c:auto val="1"/>
        <c:lblAlgn val="ctr"/>
        <c:lblOffset val="100"/>
        <c:tickLblSkip val="1"/>
        <c:tickMarkSkip val="1"/>
        <c:noMultiLvlLbl val="0"/>
      </c:catAx>
      <c:valAx>
        <c:axId val="3026247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262419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11/30/2015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'11-30-2015'!$J$9:$J$13</c:f>
              <c:strCache>
                <c:ptCount val="5"/>
                <c:pt idx="0">
                  <c:v>Total Monday</c:v>
                </c:pt>
                <c:pt idx="1">
                  <c:v>Total Tuesday</c:v>
                </c:pt>
                <c:pt idx="2">
                  <c:v>Total Wednesday</c:v>
                </c:pt>
                <c:pt idx="3">
                  <c:v>Total Thursday</c:v>
                </c:pt>
                <c:pt idx="4">
                  <c:v>Total Friday</c:v>
                </c:pt>
              </c:strCache>
            </c:strRef>
          </c:cat>
          <c:val>
            <c:numRef>
              <c:f>'11-30-2015'!$K$9:$K$13</c:f>
              <c:numCache>
                <c:formatCode>General</c:formatCode>
                <c:ptCount val="5"/>
                <c:pt idx="0">
                  <c:v>1794</c:v>
                </c:pt>
                <c:pt idx="1">
                  <c:v>1911</c:v>
                </c:pt>
                <c:pt idx="2">
                  <c:v>1941</c:v>
                </c:pt>
                <c:pt idx="3">
                  <c:v>1829.5</c:v>
                </c:pt>
                <c:pt idx="4">
                  <c:v>779.5</c:v>
                </c:pt>
              </c:numCache>
            </c:numRef>
          </c:val>
          <c:smooth val="0"/>
        </c:ser>
        <c:dLbls>
          <c:showLegendKey val="0"/>
          <c:showVal val="0"/>
          <c:showCatName val="0"/>
          <c:showSerName val="0"/>
          <c:showPercent val="0"/>
          <c:showBubbleSize val="0"/>
        </c:dLbls>
        <c:marker val="1"/>
        <c:smooth val="0"/>
        <c:axId val="302626992"/>
        <c:axId val="302627552"/>
      </c:lineChart>
      <c:catAx>
        <c:axId val="30262699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2627552"/>
        <c:crosses val="autoZero"/>
        <c:auto val="1"/>
        <c:lblAlgn val="ctr"/>
        <c:lblOffset val="100"/>
        <c:tickLblSkip val="1"/>
        <c:tickMarkSkip val="1"/>
        <c:noMultiLvlLbl val="0"/>
      </c:catAx>
      <c:valAx>
        <c:axId val="3026275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262699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12/07/2015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'12-07-2015'!$J$9:$J$13</c:f>
              <c:strCache>
                <c:ptCount val="5"/>
                <c:pt idx="0">
                  <c:v>Total Monday</c:v>
                </c:pt>
                <c:pt idx="1">
                  <c:v>Total Tuesday</c:v>
                </c:pt>
                <c:pt idx="2">
                  <c:v>Total Wednesday</c:v>
                </c:pt>
                <c:pt idx="3">
                  <c:v>Total Thursday</c:v>
                </c:pt>
                <c:pt idx="4">
                  <c:v>Total Friday</c:v>
                </c:pt>
              </c:strCache>
            </c:strRef>
          </c:cat>
          <c:val>
            <c:numRef>
              <c:f>'12-07-2015'!$K$9:$K$13</c:f>
              <c:numCache>
                <c:formatCode>General</c:formatCode>
                <c:ptCount val="5"/>
                <c:pt idx="0">
                  <c:v>1307</c:v>
                </c:pt>
                <c:pt idx="1">
                  <c:v>1362.5</c:v>
                </c:pt>
                <c:pt idx="2">
                  <c:v>1168</c:v>
                </c:pt>
                <c:pt idx="3">
                  <c:v>984.5</c:v>
                </c:pt>
                <c:pt idx="4">
                  <c:v>356.5</c:v>
                </c:pt>
              </c:numCache>
            </c:numRef>
          </c:val>
          <c:smooth val="0"/>
        </c:ser>
        <c:dLbls>
          <c:showLegendKey val="0"/>
          <c:showVal val="0"/>
          <c:showCatName val="0"/>
          <c:showSerName val="0"/>
          <c:showPercent val="0"/>
          <c:showBubbleSize val="0"/>
        </c:dLbls>
        <c:marker val="1"/>
        <c:smooth val="0"/>
        <c:axId val="302629792"/>
        <c:axId val="302630352"/>
      </c:lineChart>
      <c:catAx>
        <c:axId val="30262979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2630352"/>
        <c:crosses val="autoZero"/>
        <c:auto val="1"/>
        <c:lblAlgn val="ctr"/>
        <c:lblOffset val="100"/>
        <c:tickLblSkip val="1"/>
        <c:tickMarkSkip val="1"/>
        <c:noMultiLvlLbl val="0"/>
      </c:catAx>
      <c:valAx>
        <c:axId val="3026303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262979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12/14/2015</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'12-14-2015'!$J$9:$J$13</c:f>
              <c:strCache>
                <c:ptCount val="5"/>
                <c:pt idx="0">
                  <c:v>Total Monday</c:v>
                </c:pt>
                <c:pt idx="1">
                  <c:v>Total Tuesday</c:v>
                </c:pt>
                <c:pt idx="2">
                  <c:v>Total Wednesday</c:v>
                </c:pt>
                <c:pt idx="3">
                  <c:v>Total Thursday</c:v>
                </c:pt>
                <c:pt idx="4">
                  <c:v>Total Friday</c:v>
                </c:pt>
              </c:strCache>
            </c:strRef>
          </c:cat>
          <c:val>
            <c:numRef>
              <c:f>'12-14-2015'!$K$9:$K$13</c:f>
              <c:numCache>
                <c:formatCode>General</c:formatCode>
                <c:ptCount val="5"/>
                <c:pt idx="0">
                  <c:v>168</c:v>
                </c:pt>
                <c:pt idx="1">
                  <c:v>211.5</c:v>
                </c:pt>
                <c:pt idx="2">
                  <c:v>167</c:v>
                </c:pt>
                <c:pt idx="3">
                  <c:v>127.5</c:v>
                </c:pt>
                <c:pt idx="4">
                  <c:v>126</c:v>
                </c:pt>
              </c:numCache>
            </c:numRef>
          </c:val>
          <c:smooth val="0"/>
        </c:ser>
        <c:dLbls>
          <c:showLegendKey val="0"/>
          <c:showVal val="0"/>
          <c:showCatName val="0"/>
          <c:showSerName val="0"/>
          <c:showPercent val="0"/>
          <c:showBubbleSize val="0"/>
        </c:dLbls>
        <c:marker val="1"/>
        <c:smooth val="0"/>
        <c:axId val="302632592"/>
        <c:axId val="302633152"/>
      </c:lineChart>
      <c:catAx>
        <c:axId val="302632592"/>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2633152"/>
        <c:crosses val="autoZero"/>
        <c:auto val="1"/>
        <c:lblAlgn val="ctr"/>
        <c:lblOffset val="100"/>
        <c:tickLblSkip val="1"/>
        <c:tickMarkSkip val="1"/>
        <c:noMultiLvlLbl val="0"/>
      </c:catAx>
      <c:valAx>
        <c:axId val="302633152"/>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2632592"/>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01/04/2016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'01-04-2016'!$J$9:$J$13</c:f>
              <c:strCache>
                <c:ptCount val="5"/>
                <c:pt idx="0">
                  <c:v>Total Monday</c:v>
                </c:pt>
                <c:pt idx="1">
                  <c:v>Total Tuesday</c:v>
                </c:pt>
                <c:pt idx="2">
                  <c:v>Total Wednesday</c:v>
                </c:pt>
                <c:pt idx="3">
                  <c:v>Total Thursday</c:v>
                </c:pt>
                <c:pt idx="4">
                  <c:v>Total Friday</c:v>
                </c:pt>
              </c:strCache>
            </c:strRef>
          </c:cat>
          <c:val>
            <c:numRef>
              <c:f>'01-04-2016'!$K$9:$K$13</c:f>
              <c:numCache>
                <c:formatCode>General</c:formatCode>
                <c:ptCount val="5"/>
                <c:pt idx="0">
                  <c:v>256.5</c:v>
                </c:pt>
                <c:pt idx="1">
                  <c:v>261</c:v>
                </c:pt>
                <c:pt idx="2">
                  <c:v>330.5</c:v>
                </c:pt>
                <c:pt idx="3">
                  <c:v>1276</c:v>
                </c:pt>
                <c:pt idx="4">
                  <c:v>245</c:v>
                </c:pt>
              </c:numCache>
            </c:numRef>
          </c:val>
          <c:smooth val="0"/>
        </c:ser>
        <c:dLbls>
          <c:showLegendKey val="0"/>
          <c:showVal val="0"/>
          <c:showCatName val="0"/>
          <c:showSerName val="0"/>
          <c:showPercent val="0"/>
          <c:showBubbleSize val="0"/>
        </c:dLbls>
        <c:marker val="1"/>
        <c:smooth val="0"/>
        <c:axId val="304122416"/>
        <c:axId val="304122976"/>
      </c:lineChart>
      <c:catAx>
        <c:axId val="30412241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4122976"/>
        <c:crosses val="autoZero"/>
        <c:auto val="1"/>
        <c:lblAlgn val="ctr"/>
        <c:lblOffset val="100"/>
        <c:tickLblSkip val="1"/>
        <c:tickMarkSkip val="1"/>
        <c:noMultiLvlLbl val="0"/>
      </c:catAx>
      <c:valAx>
        <c:axId val="30412297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412241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01/11/2016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'01-11-2016'!$J$9:$J$13</c:f>
              <c:strCache>
                <c:ptCount val="5"/>
                <c:pt idx="0">
                  <c:v>Total Monday</c:v>
                </c:pt>
                <c:pt idx="1">
                  <c:v>Total Tuesday</c:v>
                </c:pt>
                <c:pt idx="2">
                  <c:v>Total Wednesday</c:v>
                </c:pt>
                <c:pt idx="3">
                  <c:v>Total Thursday</c:v>
                </c:pt>
                <c:pt idx="4">
                  <c:v>Total Friday</c:v>
                </c:pt>
              </c:strCache>
            </c:strRef>
          </c:cat>
          <c:val>
            <c:numRef>
              <c:f>'01-11-2016'!$K$9:$K$13</c:f>
              <c:numCache>
                <c:formatCode>General</c:formatCode>
                <c:ptCount val="5"/>
                <c:pt idx="0">
                  <c:v>1220</c:v>
                </c:pt>
                <c:pt idx="1">
                  <c:v>1567</c:v>
                </c:pt>
                <c:pt idx="2">
                  <c:v>1380.5</c:v>
                </c:pt>
                <c:pt idx="3">
                  <c:v>1490.5</c:v>
                </c:pt>
                <c:pt idx="4">
                  <c:v>231</c:v>
                </c:pt>
              </c:numCache>
            </c:numRef>
          </c:val>
          <c:smooth val="0"/>
        </c:ser>
        <c:dLbls>
          <c:showLegendKey val="0"/>
          <c:showVal val="0"/>
          <c:showCatName val="0"/>
          <c:showSerName val="0"/>
          <c:showPercent val="0"/>
          <c:showBubbleSize val="0"/>
        </c:dLbls>
        <c:marker val="1"/>
        <c:smooth val="0"/>
        <c:axId val="304125216"/>
        <c:axId val="304125776"/>
      </c:lineChart>
      <c:catAx>
        <c:axId val="30412521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4125776"/>
        <c:crosses val="autoZero"/>
        <c:auto val="1"/>
        <c:lblAlgn val="ctr"/>
        <c:lblOffset val="100"/>
        <c:tickLblSkip val="1"/>
        <c:tickMarkSkip val="1"/>
        <c:noMultiLvlLbl val="0"/>
      </c:catAx>
      <c:valAx>
        <c:axId val="30412577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412521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08/18/2014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'08-18-2014'!$J$9:$J$13</c:f>
              <c:strCache>
                <c:ptCount val="5"/>
                <c:pt idx="0">
                  <c:v>Total Monday</c:v>
                </c:pt>
                <c:pt idx="1">
                  <c:v>Total Tuesday</c:v>
                </c:pt>
                <c:pt idx="2">
                  <c:v>Total Wednesday</c:v>
                </c:pt>
                <c:pt idx="3">
                  <c:v>Total Thursday</c:v>
                </c:pt>
                <c:pt idx="4">
                  <c:v>Total Friday</c:v>
                </c:pt>
              </c:strCache>
            </c:strRef>
          </c:cat>
          <c:val>
            <c:numRef>
              <c:f>'08-18-2014'!$K$9:$K$13</c:f>
              <c:numCache>
                <c:formatCode>General</c:formatCode>
                <c:ptCount val="5"/>
                <c:pt idx="0">
                  <c:v>291</c:v>
                </c:pt>
                <c:pt idx="1">
                  <c:v>254.5</c:v>
                </c:pt>
                <c:pt idx="2">
                  <c:v>292.5</c:v>
                </c:pt>
                <c:pt idx="3">
                  <c:v>1465.5</c:v>
                </c:pt>
                <c:pt idx="4">
                  <c:v>529</c:v>
                </c:pt>
              </c:numCache>
            </c:numRef>
          </c:val>
          <c:smooth val="0"/>
        </c:ser>
        <c:dLbls>
          <c:showLegendKey val="0"/>
          <c:showVal val="0"/>
          <c:showCatName val="0"/>
          <c:showSerName val="0"/>
          <c:showPercent val="0"/>
          <c:showBubbleSize val="0"/>
        </c:dLbls>
        <c:marker val="1"/>
        <c:smooth val="0"/>
        <c:axId val="293567728"/>
        <c:axId val="293568288"/>
      </c:lineChart>
      <c:catAx>
        <c:axId val="29356772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3568288"/>
        <c:crosses val="autoZero"/>
        <c:auto val="1"/>
        <c:lblAlgn val="ctr"/>
        <c:lblOffset val="100"/>
        <c:tickLblSkip val="1"/>
        <c:tickMarkSkip val="1"/>
        <c:noMultiLvlLbl val="0"/>
      </c:catAx>
      <c:valAx>
        <c:axId val="29356828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356772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01/18/2016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'01-18-2016'!$J$9:$J$13</c:f>
              <c:strCache>
                <c:ptCount val="5"/>
                <c:pt idx="0">
                  <c:v>Total Monday</c:v>
                </c:pt>
                <c:pt idx="1">
                  <c:v>Total Tuesday</c:v>
                </c:pt>
                <c:pt idx="2">
                  <c:v>Total Wednesday</c:v>
                </c:pt>
                <c:pt idx="3">
                  <c:v>Total Thursday</c:v>
                </c:pt>
                <c:pt idx="4">
                  <c:v>Total Friday</c:v>
                </c:pt>
              </c:strCache>
            </c:strRef>
          </c:cat>
          <c:val>
            <c:numRef>
              <c:f>'01-18-2016'!$K$9:$K$13</c:f>
              <c:numCache>
                <c:formatCode>General</c:formatCode>
                <c:ptCount val="5"/>
                <c:pt idx="0">
                  <c:v>0</c:v>
                </c:pt>
                <c:pt idx="1">
                  <c:v>1714.5</c:v>
                </c:pt>
                <c:pt idx="2">
                  <c:v>1471.5</c:v>
                </c:pt>
                <c:pt idx="3">
                  <c:v>1455</c:v>
                </c:pt>
                <c:pt idx="4">
                  <c:v>257</c:v>
                </c:pt>
              </c:numCache>
            </c:numRef>
          </c:val>
          <c:smooth val="0"/>
        </c:ser>
        <c:dLbls>
          <c:showLegendKey val="0"/>
          <c:showVal val="0"/>
          <c:showCatName val="0"/>
          <c:showSerName val="0"/>
          <c:showPercent val="0"/>
          <c:showBubbleSize val="0"/>
        </c:dLbls>
        <c:marker val="1"/>
        <c:smooth val="0"/>
        <c:axId val="304128016"/>
        <c:axId val="304128576"/>
      </c:lineChart>
      <c:catAx>
        <c:axId val="30412801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4128576"/>
        <c:crosses val="autoZero"/>
        <c:auto val="1"/>
        <c:lblAlgn val="ctr"/>
        <c:lblOffset val="100"/>
        <c:tickLblSkip val="1"/>
        <c:tickMarkSkip val="1"/>
        <c:noMultiLvlLbl val="0"/>
      </c:catAx>
      <c:valAx>
        <c:axId val="30412857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412801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01/25/2016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'01-25-2016'!$J$9:$J$13</c:f>
              <c:strCache>
                <c:ptCount val="5"/>
                <c:pt idx="0">
                  <c:v>Total Monday</c:v>
                </c:pt>
                <c:pt idx="1">
                  <c:v>Total Tuesday</c:v>
                </c:pt>
                <c:pt idx="2">
                  <c:v>Total Wednesday</c:v>
                </c:pt>
                <c:pt idx="3">
                  <c:v>Total Thursday</c:v>
                </c:pt>
                <c:pt idx="4">
                  <c:v>Total Friday</c:v>
                </c:pt>
              </c:strCache>
            </c:strRef>
          </c:cat>
          <c:val>
            <c:numRef>
              <c:f>'01-25-2016'!$K$9:$K$13</c:f>
              <c:numCache>
                <c:formatCode>General</c:formatCode>
                <c:ptCount val="5"/>
                <c:pt idx="0">
                  <c:v>1237</c:v>
                </c:pt>
                <c:pt idx="1">
                  <c:v>1606.5</c:v>
                </c:pt>
                <c:pt idx="2">
                  <c:v>1416.5</c:v>
                </c:pt>
                <c:pt idx="3">
                  <c:v>1545.5</c:v>
                </c:pt>
                <c:pt idx="4">
                  <c:v>351</c:v>
                </c:pt>
              </c:numCache>
            </c:numRef>
          </c:val>
          <c:smooth val="0"/>
        </c:ser>
        <c:dLbls>
          <c:showLegendKey val="0"/>
          <c:showVal val="0"/>
          <c:showCatName val="0"/>
          <c:showSerName val="0"/>
          <c:showPercent val="0"/>
          <c:showBubbleSize val="0"/>
        </c:dLbls>
        <c:marker val="1"/>
        <c:smooth val="0"/>
        <c:axId val="304130816"/>
        <c:axId val="304131376"/>
      </c:lineChart>
      <c:catAx>
        <c:axId val="30413081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4131376"/>
        <c:crosses val="autoZero"/>
        <c:auto val="1"/>
        <c:lblAlgn val="ctr"/>
        <c:lblOffset val="100"/>
        <c:tickLblSkip val="1"/>
        <c:tickMarkSkip val="1"/>
        <c:noMultiLvlLbl val="0"/>
      </c:catAx>
      <c:valAx>
        <c:axId val="30413137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413081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02/01/2016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'02-01-2016'!$J$9:$J$13</c:f>
              <c:strCache>
                <c:ptCount val="5"/>
                <c:pt idx="0">
                  <c:v>Total Monday</c:v>
                </c:pt>
                <c:pt idx="1">
                  <c:v>Total Tuesday</c:v>
                </c:pt>
                <c:pt idx="2">
                  <c:v>Total Wednesday</c:v>
                </c:pt>
                <c:pt idx="3">
                  <c:v>Total Thursday</c:v>
                </c:pt>
                <c:pt idx="4">
                  <c:v>Total Friday</c:v>
                </c:pt>
              </c:strCache>
            </c:strRef>
          </c:cat>
          <c:val>
            <c:numRef>
              <c:f>'02-01-2016'!$K$9:$K$13</c:f>
              <c:numCache>
                <c:formatCode>General</c:formatCode>
                <c:ptCount val="5"/>
                <c:pt idx="0">
                  <c:v>1466.5</c:v>
                </c:pt>
                <c:pt idx="1">
                  <c:v>1717.5</c:v>
                </c:pt>
                <c:pt idx="2">
                  <c:v>1404.5</c:v>
                </c:pt>
                <c:pt idx="3">
                  <c:v>1647</c:v>
                </c:pt>
                <c:pt idx="4">
                  <c:v>341.5</c:v>
                </c:pt>
              </c:numCache>
            </c:numRef>
          </c:val>
          <c:smooth val="0"/>
        </c:ser>
        <c:dLbls>
          <c:showLegendKey val="0"/>
          <c:showVal val="0"/>
          <c:showCatName val="0"/>
          <c:showSerName val="0"/>
          <c:showPercent val="0"/>
          <c:showBubbleSize val="0"/>
        </c:dLbls>
        <c:marker val="1"/>
        <c:smooth val="0"/>
        <c:axId val="304133616"/>
        <c:axId val="304134176"/>
      </c:lineChart>
      <c:catAx>
        <c:axId val="30413361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4134176"/>
        <c:crosses val="autoZero"/>
        <c:auto val="1"/>
        <c:lblAlgn val="ctr"/>
        <c:lblOffset val="100"/>
        <c:tickLblSkip val="1"/>
        <c:tickMarkSkip val="1"/>
        <c:noMultiLvlLbl val="0"/>
      </c:catAx>
      <c:valAx>
        <c:axId val="30413417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413361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02/08/2016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'02-08-2016'!$J$9:$J$13</c:f>
              <c:strCache>
                <c:ptCount val="5"/>
                <c:pt idx="0">
                  <c:v>Total Monday</c:v>
                </c:pt>
                <c:pt idx="1">
                  <c:v>Total Tuesday</c:v>
                </c:pt>
                <c:pt idx="2">
                  <c:v>Total Wednesday</c:v>
                </c:pt>
                <c:pt idx="3">
                  <c:v>Total Thursday</c:v>
                </c:pt>
                <c:pt idx="4">
                  <c:v>Total Friday</c:v>
                </c:pt>
              </c:strCache>
            </c:strRef>
          </c:cat>
          <c:val>
            <c:numRef>
              <c:f>'02-08-2016'!$K$9:$K$13</c:f>
              <c:numCache>
                <c:formatCode>General</c:formatCode>
                <c:ptCount val="5"/>
                <c:pt idx="0">
                  <c:v>1349.5</c:v>
                </c:pt>
                <c:pt idx="1">
                  <c:v>1620</c:v>
                </c:pt>
                <c:pt idx="2">
                  <c:v>1371</c:v>
                </c:pt>
                <c:pt idx="3">
                  <c:v>1451</c:v>
                </c:pt>
                <c:pt idx="4">
                  <c:v>230.5</c:v>
                </c:pt>
              </c:numCache>
            </c:numRef>
          </c:val>
          <c:smooth val="0"/>
        </c:ser>
        <c:dLbls>
          <c:showLegendKey val="0"/>
          <c:showVal val="0"/>
          <c:showCatName val="0"/>
          <c:showSerName val="0"/>
          <c:showPercent val="0"/>
          <c:showBubbleSize val="0"/>
        </c:dLbls>
        <c:marker val="1"/>
        <c:smooth val="0"/>
        <c:axId val="304136416"/>
        <c:axId val="304136976"/>
      </c:lineChart>
      <c:catAx>
        <c:axId val="304136416"/>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4136976"/>
        <c:crosses val="autoZero"/>
        <c:auto val="1"/>
        <c:lblAlgn val="ctr"/>
        <c:lblOffset val="100"/>
        <c:tickLblSkip val="1"/>
        <c:tickMarkSkip val="1"/>
        <c:noMultiLvlLbl val="0"/>
      </c:catAx>
      <c:valAx>
        <c:axId val="304136976"/>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4136416"/>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02/15/2016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'02-15-2016'!$J$9:$J$13</c:f>
              <c:strCache>
                <c:ptCount val="5"/>
                <c:pt idx="0">
                  <c:v>Total Monday</c:v>
                </c:pt>
                <c:pt idx="1">
                  <c:v>Total Tuesday</c:v>
                </c:pt>
                <c:pt idx="2">
                  <c:v>Total Wednesday</c:v>
                </c:pt>
                <c:pt idx="3">
                  <c:v>Total Thursday</c:v>
                </c:pt>
                <c:pt idx="4">
                  <c:v>Total Friday</c:v>
                </c:pt>
              </c:strCache>
            </c:strRef>
          </c:cat>
          <c:val>
            <c:numRef>
              <c:f>'02-15-2016'!$K$9:$K$13</c:f>
              <c:numCache>
                <c:formatCode>General</c:formatCode>
                <c:ptCount val="5"/>
                <c:pt idx="0">
                  <c:v>1155.5</c:v>
                </c:pt>
                <c:pt idx="1">
                  <c:v>1440</c:v>
                </c:pt>
                <c:pt idx="2">
                  <c:v>1256.5</c:v>
                </c:pt>
                <c:pt idx="3">
                  <c:v>1422</c:v>
                </c:pt>
                <c:pt idx="4">
                  <c:v>315</c:v>
                </c:pt>
              </c:numCache>
            </c:numRef>
          </c:val>
          <c:smooth val="0"/>
        </c:ser>
        <c:dLbls>
          <c:showLegendKey val="0"/>
          <c:showVal val="0"/>
          <c:showCatName val="0"/>
          <c:showSerName val="0"/>
          <c:showPercent val="0"/>
          <c:showBubbleSize val="0"/>
        </c:dLbls>
        <c:marker val="1"/>
        <c:smooth val="0"/>
        <c:axId val="303934560"/>
        <c:axId val="303935120"/>
      </c:lineChart>
      <c:catAx>
        <c:axId val="30393456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3935120"/>
        <c:crosses val="autoZero"/>
        <c:auto val="1"/>
        <c:lblAlgn val="ctr"/>
        <c:lblOffset val="100"/>
        <c:tickLblSkip val="1"/>
        <c:tickMarkSkip val="1"/>
        <c:noMultiLvlLbl val="0"/>
      </c:catAx>
      <c:valAx>
        <c:axId val="30393512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393456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02/22/2016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'02-22-2016'!$J$9:$J$13</c:f>
              <c:strCache>
                <c:ptCount val="5"/>
                <c:pt idx="0">
                  <c:v>Total Monday</c:v>
                </c:pt>
                <c:pt idx="1">
                  <c:v>Total Tuesday</c:v>
                </c:pt>
                <c:pt idx="2">
                  <c:v>Total Wednesday</c:v>
                </c:pt>
                <c:pt idx="3">
                  <c:v>Total Thursday</c:v>
                </c:pt>
                <c:pt idx="4">
                  <c:v>Total Friday</c:v>
                </c:pt>
              </c:strCache>
            </c:strRef>
          </c:cat>
          <c:val>
            <c:numRef>
              <c:f>'02-22-2016'!$K$9:$K$13</c:f>
              <c:numCache>
                <c:formatCode>General</c:formatCode>
                <c:ptCount val="5"/>
                <c:pt idx="0">
                  <c:v>1310.5</c:v>
                </c:pt>
                <c:pt idx="1">
                  <c:v>1579.5</c:v>
                </c:pt>
                <c:pt idx="2">
                  <c:v>1349.5</c:v>
                </c:pt>
                <c:pt idx="3">
                  <c:v>1476.5</c:v>
                </c:pt>
                <c:pt idx="4">
                  <c:v>230</c:v>
                </c:pt>
              </c:numCache>
            </c:numRef>
          </c:val>
          <c:smooth val="0"/>
        </c:ser>
        <c:dLbls>
          <c:showLegendKey val="0"/>
          <c:showVal val="0"/>
          <c:showCatName val="0"/>
          <c:showSerName val="0"/>
          <c:showPercent val="0"/>
          <c:showBubbleSize val="0"/>
        </c:dLbls>
        <c:marker val="1"/>
        <c:smooth val="0"/>
        <c:axId val="303937360"/>
        <c:axId val="303937920"/>
      </c:lineChart>
      <c:catAx>
        <c:axId val="30393736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3937920"/>
        <c:crosses val="autoZero"/>
        <c:auto val="1"/>
        <c:lblAlgn val="ctr"/>
        <c:lblOffset val="100"/>
        <c:tickLblSkip val="1"/>
        <c:tickMarkSkip val="1"/>
        <c:noMultiLvlLbl val="0"/>
      </c:catAx>
      <c:valAx>
        <c:axId val="30393792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393736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02/29/2016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'02-29-2016'!$J$9:$J$13</c:f>
              <c:strCache>
                <c:ptCount val="5"/>
                <c:pt idx="0">
                  <c:v>Total Monday</c:v>
                </c:pt>
                <c:pt idx="1">
                  <c:v>Total Tuesday</c:v>
                </c:pt>
                <c:pt idx="2">
                  <c:v>Total Wednesday</c:v>
                </c:pt>
                <c:pt idx="3">
                  <c:v>Total Thursday</c:v>
                </c:pt>
                <c:pt idx="4">
                  <c:v>Total Friday</c:v>
                </c:pt>
              </c:strCache>
            </c:strRef>
          </c:cat>
          <c:val>
            <c:numRef>
              <c:f>'02-29-2016'!$K$9:$K$13</c:f>
              <c:numCache>
                <c:formatCode>General</c:formatCode>
                <c:ptCount val="5"/>
                <c:pt idx="0">
                  <c:v>1300</c:v>
                </c:pt>
                <c:pt idx="1">
                  <c:v>1666.5</c:v>
                </c:pt>
                <c:pt idx="2">
                  <c:v>1396</c:v>
                </c:pt>
                <c:pt idx="3">
                  <c:v>1542.5</c:v>
                </c:pt>
                <c:pt idx="4">
                  <c:v>232</c:v>
                </c:pt>
              </c:numCache>
            </c:numRef>
          </c:val>
          <c:smooth val="0"/>
        </c:ser>
        <c:dLbls>
          <c:showLegendKey val="0"/>
          <c:showVal val="0"/>
          <c:showCatName val="0"/>
          <c:showSerName val="0"/>
          <c:showPercent val="0"/>
          <c:showBubbleSize val="0"/>
        </c:dLbls>
        <c:marker val="1"/>
        <c:smooth val="0"/>
        <c:axId val="303940160"/>
        <c:axId val="303940720"/>
      </c:lineChart>
      <c:catAx>
        <c:axId val="30394016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3940720"/>
        <c:crosses val="autoZero"/>
        <c:auto val="1"/>
        <c:lblAlgn val="ctr"/>
        <c:lblOffset val="100"/>
        <c:tickLblSkip val="1"/>
        <c:tickMarkSkip val="1"/>
        <c:noMultiLvlLbl val="0"/>
      </c:catAx>
      <c:valAx>
        <c:axId val="30394072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394016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03/07/2016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'03-07-2016'!$J$9:$J$13</c:f>
              <c:strCache>
                <c:ptCount val="5"/>
                <c:pt idx="0">
                  <c:v>Total Monday</c:v>
                </c:pt>
                <c:pt idx="1">
                  <c:v>Total Tuesday</c:v>
                </c:pt>
                <c:pt idx="2">
                  <c:v>Total Wednesday</c:v>
                </c:pt>
                <c:pt idx="3">
                  <c:v>Total Thursday</c:v>
                </c:pt>
                <c:pt idx="4">
                  <c:v>Total Friday</c:v>
                </c:pt>
              </c:strCache>
            </c:strRef>
          </c:cat>
          <c:val>
            <c:numRef>
              <c:f>'03-07-2016'!$K$9:$K$13</c:f>
              <c:numCache>
                <c:formatCode>General</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03942960"/>
        <c:axId val="303943520"/>
      </c:lineChart>
      <c:catAx>
        <c:axId val="30394296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3943520"/>
        <c:crosses val="autoZero"/>
        <c:auto val="1"/>
        <c:lblAlgn val="ctr"/>
        <c:lblOffset val="100"/>
        <c:tickLblSkip val="1"/>
        <c:tickMarkSkip val="1"/>
        <c:noMultiLvlLbl val="0"/>
      </c:catAx>
      <c:valAx>
        <c:axId val="30394352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394296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03/14/2016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'03-14-2016'!$J$9:$J$13</c:f>
              <c:strCache>
                <c:ptCount val="5"/>
                <c:pt idx="0">
                  <c:v>Total Monday</c:v>
                </c:pt>
                <c:pt idx="1">
                  <c:v>Total Tuesday</c:v>
                </c:pt>
                <c:pt idx="2">
                  <c:v>Total Wednesday</c:v>
                </c:pt>
                <c:pt idx="3">
                  <c:v>Total Thursday</c:v>
                </c:pt>
                <c:pt idx="4">
                  <c:v>Total Friday</c:v>
                </c:pt>
              </c:strCache>
            </c:strRef>
          </c:cat>
          <c:val>
            <c:numRef>
              <c:f>'03-14-2016'!$K$9:$K$13</c:f>
              <c:numCache>
                <c:formatCode>General</c:formatCode>
                <c:ptCount val="5"/>
                <c:pt idx="0">
                  <c:v>1176.5</c:v>
                </c:pt>
                <c:pt idx="1">
                  <c:v>1404.5</c:v>
                </c:pt>
                <c:pt idx="2">
                  <c:v>1215.5</c:v>
                </c:pt>
                <c:pt idx="3">
                  <c:v>1609.5</c:v>
                </c:pt>
                <c:pt idx="4">
                  <c:v>319</c:v>
                </c:pt>
              </c:numCache>
            </c:numRef>
          </c:val>
          <c:smooth val="0"/>
        </c:ser>
        <c:dLbls>
          <c:showLegendKey val="0"/>
          <c:showVal val="0"/>
          <c:showCatName val="0"/>
          <c:showSerName val="0"/>
          <c:showPercent val="0"/>
          <c:showBubbleSize val="0"/>
        </c:dLbls>
        <c:marker val="1"/>
        <c:smooth val="0"/>
        <c:axId val="303945760"/>
        <c:axId val="303946320"/>
      </c:lineChart>
      <c:catAx>
        <c:axId val="30394576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3946320"/>
        <c:crosses val="autoZero"/>
        <c:auto val="1"/>
        <c:lblAlgn val="ctr"/>
        <c:lblOffset val="100"/>
        <c:tickLblSkip val="1"/>
        <c:tickMarkSkip val="1"/>
        <c:noMultiLvlLbl val="0"/>
      </c:catAx>
      <c:valAx>
        <c:axId val="30394632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394576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03/21/2016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'03-21-2016'!$J$9:$J$13</c:f>
              <c:strCache>
                <c:ptCount val="5"/>
                <c:pt idx="0">
                  <c:v>Total Monday</c:v>
                </c:pt>
                <c:pt idx="1">
                  <c:v>Total Tuesday</c:v>
                </c:pt>
                <c:pt idx="2">
                  <c:v>Total Wednesday</c:v>
                </c:pt>
                <c:pt idx="3">
                  <c:v>Total Thursday</c:v>
                </c:pt>
                <c:pt idx="4">
                  <c:v>Total Friday</c:v>
                </c:pt>
              </c:strCache>
            </c:strRef>
          </c:cat>
          <c:val>
            <c:numRef>
              <c:f>'03-21-2016'!$K$9:$K$13</c:f>
              <c:numCache>
                <c:formatCode>General</c:formatCode>
                <c:ptCount val="5"/>
                <c:pt idx="0">
                  <c:v>1270.5</c:v>
                </c:pt>
                <c:pt idx="1">
                  <c:v>1485</c:v>
                </c:pt>
                <c:pt idx="2">
                  <c:v>1351</c:v>
                </c:pt>
                <c:pt idx="3">
                  <c:v>1475.5</c:v>
                </c:pt>
                <c:pt idx="4">
                  <c:v>325.5</c:v>
                </c:pt>
              </c:numCache>
            </c:numRef>
          </c:val>
          <c:smooth val="0"/>
        </c:ser>
        <c:dLbls>
          <c:showLegendKey val="0"/>
          <c:showVal val="0"/>
          <c:showCatName val="0"/>
          <c:showSerName val="0"/>
          <c:showPercent val="0"/>
          <c:showBubbleSize val="0"/>
        </c:dLbls>
        <c:marker val="1"/>
        <c:smooth val="0"/>
        <c:axId val="303948560"/>
        <c:axId val="303949120"/>
      </c:lineChart>
      <c:catAx>
        <c:axId val="30394856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3949120"/>
        <c:crosses val="autoZero"/>
        <c:auto val="1"/>
        <c:lblAlgn val="ctr"/>
        <c:lblOffset val="100"/>
        <c:tickLblSkip val="1"/>
        <c:tickMarkSkip val="1"/>
        <c:noMultiLvlLbl val="0"/>
      </c:catAx>
      <c:valAx>
        <c:axId val="30394912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394856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08/25/2014</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'08-25-2014'!$J$9:$J$13</c:f>
              <c:strCache>
                <c:ptCount val="5"/>
                <c:pt idx="0">
                  <c:v>Total Monday</c:v>
                </c:pt>
                <c:pt idx="1">
                  <c:v>Total Tuesday</c:v>
                </c:pt>
                <c:pt idx="2">
                  <c:v>Total Wednesday</c:v>
                </c:pt>
                <c:pt idx="3">
                  <c:v>Total Thursday</c:v>
                </c:pt>
                <c:pt idx="4">
                  <c:v>Total Friday</c:v>
                </c:pt>
              </c:strCache>
            </c:strRef>
          </c:cat>
          <c:val>
            <c:numRef>
              <c:f>'08-25-2014'!$K$9:$K$13</c:f>
              <c:numCache>
                <c:formatCode>General</c:formatCode>
                <c:ptCount val="5"/>
                <c:pt idx="0">
                  <c:v>1451.5</c:v>
                </c:pt>
                <c:pt idx="1">
                  <c:v>1615</c:v>
                </c:pt>
                <c:pt idx="2">
                  <c:v>1562.5</c:v>
                </c:pt>
                <c:pt idx="3">
                  <c:v>1604</c:v>
                </c:pt>
                <c:pt idx="4">
                  <c:v>808</c:v>
                </c:pt>
              </c:numCache>
            </c:numRef>
          </c:val>
          <c:smooth val="0"/>
        </c:ser>
        <c:dLbls>
          <c:showLegendKey val="0"/>
          <c:showVal val="0"/>
          <c:showCatName val="0"/>
          <c:showSerName val="0"/>
          <c:showPercent val="0"/>
          <c:showBubbleSize val="0"/>
        </c:dLbls>
        <c:marker val="1"/>
        <c:smooth val="0"/>
        <c:axId val="293570528"/>
        <c:axId val="293571088"/>
      </c:lineChart>
      <c:catAx>
        <c:axId val="293570528"/>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3571088"/>
        <c:crosses val="autoZero"/>
        <c:auto val="1"/>
        <c:lblAlgn val="ctr"/>
        <c:lblOffset val="100"/>
        <c:tickLblSkip val="1"/>
        <c:tickMarkSkip val="1"/>
        <c:noMultiLvlLbl val="0"/>
      </c:catAx>
      <c:valAx>
        <c:axId val="293571088"/>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293570528"/>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03/28/2016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'03-28-2016'!$J$9:$J$13</c:f>
              <c:strCache>
                <c:ptCount val="5"/>
                <c:pt idx="0">
                  <c:v>Total Monday</c:v>
                </c:pt>
                <c:pt idx="1">
                  <c:v>Total Tuesday</c:v>
                </c:pt>
                <c:pt idx="2">
                  <c:v>Total Wednesday</c:v>
                </c:pt>
                <c:pt idx="3">
                  <c:v>Total Thursday</c:v>
                </c:pt>
                <c:pt idx="4">
                  <c:v>Total Friday</c:v>
                </c:pt>
              </c:strCache>
            </c:strRef>
          </c:cat>
          <c:val>
            <c:numRef>
              <c:f>'03-28-2016'!$K$9:$K$13</c:f>
              <c:numCache>
                <c:formatCode>General</c:formatCode>
                <c:ptCount val="5"/>
                <c:pt idx="0">
                  <c:v>1251</c:v>
                </c:pt>
                <c:pt idx="1">
                  <c:v>1412</c:v>
                </c:pt>
                <c:pt idx="2">
                  <c:v>1295</c:v>
                </c:pt>
                <c:pt idx="3">
                  <c:v>1433</c:v>
                </c:pt>
                <c:pt idx="4">
                  <c:v>229</c:v>
                </c:pt>
              </c:numCache>
            </c:numRef>
          </c:val>
          <c:smooth val="0"/>
        </c:ser>
        <c:dLbls>
          <c:showLegendKey val="0"/>
          <c:showVal val="0"/>
          <c:showCatName val="0"/>
          <c:showSerName val="0"/>
          <c:showPercent val="0"/>
          <c:showBubbleSize val="0"/>
        </c:dLbls>
        <c:marker val="1"/>
        <c:smooth val="0"/>
        <c:axId val="303951360"/>
        <c:axId val="303951920"/>
      </c:lineChart>
      <c:catAx>
        <c:axId val="30395136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3951920"/>
        <c:crosses val="autoZero"/>
        <c:auto val="1"/>
        <c:lblAlgn val="ctr"/>
        <c:lblOffset val="100"/>
        <c:tickLblSkip val="1"/>
        <c:tickMarkSkip val="1"/>
        <c:noMultiLvlLbl val="0"/>
      </c:catAx>
      <c:valAx>
        <c:axId val="30395192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395136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04/04/2016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'04-04-2016'!$J$9:$J$13</c:f>
              <c:strCache>
                <c:ptCount val="5"/>
                <c:pt idx="0">
                  <c:v>Total Monday</c:v>
                </c:pt>
                <c:pt idx="1">
                  <c:v>Total Tuesday</c:v>
                </c:pt>
                <c:pt idx="2">
                  <c:v>Total Wednesday</c:v>
                </c:pt>
                <c:pt idx="3">
                  <c:v>Total Thursday</c:v>
                </c:pt>
                <c:pt idx="4">
                  <c:v>Total Friday</c:v>
                </c:pt>
              </c:strCache>
            </c:strRef>
          </c:cat>
          <c:val>
            <c:numRef>
              <c:f>'04-04-2016'!$K$9:$K$13</c:f>
              <c:numCache>
                <c:formatCode>General</c:formatCode>
                <c:ptCount val="5"/>
                <c:pt idx="0">
                  <c:v>1315.5</c:v>
                </c:pt>
                <c:pt idx="1">
                  <c:v>1527</c:v>
                </c:pt>
                <c:pt idx="2">
                  <c:v>1412</c:v>
                </c:pt>
                <c:pt idx="3">
                  <c:v>1447.5</c:v>
                </c:pt>
                <c:pt idx="4">
                  <c:v>294</c:v>
                </c:pt>
              </c:numCache>
            </c:numRef>
          </c:val>
          <c:smooth val="0"/>
        </c:ser>
        <c:dLbls>
          <c:showLegendKey val="0"/>
          <c:showVal val="0"/>
          <c:showCatName val="0"/>
          <c:showSerName val="0"/>
          <c:showPercent val="0"/>
          <c:showBubbleSize val="0"/>
        </c:dLbls>
        <c:marker val="1"/>
        <c:smooth val="0"/>
        <c:axId val="303954160"/>
        <c:axId val="303954720"/>
      </c:lineChart>
      <c:catAx>
        <c:axId val="30395416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3954720"/>
        <c:crosses val="autoZero"/>
        <c:auto val="1"/>
        <c:lblAlgn val="ctr"/>
        <c:lblOffset val="100"/>
        <c:tickLblSkip val="1"/>
        <c:tickMarkSkip val="1"/>
        <c:noMultiLvlLbl val="0"/>
      </c:catAx>
      <c:valAx>
        <c:axId val="30395472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395416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04/11/2016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'04-11-2016'!$J$9:$J$13</c:f>
              <c:strCache>
                <c:ptCount val="5"/>
                <c:pt idx="0">
                  <c:v>Total Monday</c:v>
                </c:pt>
                <c:pt idx="1">
                  <c:v>Total Tuesday</c:v>
                </c:pt>
                <c:pt idx="2">
                  <c:v>Total Wednesday</c:v>
                </c:pt>
                <c:pt idx="3">
                  <c:v>Total Thursday</c:v>
                </c:pt>
                <c:pt idx="4">
                  <c:v>Total Friday</c:v>
                </c:pt>
              </c:strCache>
            </c:strRef>
          </c:cat>
          <c:val>
            <c:numRef>
              <c:f>'04-11-2016'!$K$9:$K$13</c:f>
              <c:numCache>
                <c:formatCode>General</c:formatCode>
                <c:ptCount val="5"/>
                <c:pt idx="0">
                  <c:v>1373</c:v>
                </c:pt>
                <c:pt idx="1">
                  <c:v>1679</c:v>
                </c:pt>
                <c:pt idx="2">
                  <c:v>1415.5</c:v>
                </c:pt>
                <c:pt idx="3">
                  <c:v>1514.5</c:v>
                </c:pt>
                <c:pt idx="4">
                  <c:v>279</c:v>
                </c:pt>
              </c:numCache>
            </c:numRef>
          </c:val>
          <c:smooth val="0"/>
        </c:ser>
        <c:dLbls>
          <c:showLegendKey val="0"/>
          <c:showVal val="0"/>
          <c:showCatName val="0"/>
          <c:showSerName val="0"/>
          <c:showPercent val="0"/>
          <c:showBubbleSize val="0"/>
        </c:dLbls>
        <c:marker val="1"/>
        <c:smooth val="0"/>
        <c:axId val="303956960"/>
        <c:axId val="303957520"/>
      </c:lineChart>
      <c:catAx>
        <c:axId val="30395696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3957520"/>
        <c:crosses val="autoZero"/>
        <c:auto val="1"/>
        <c:lblAlgn val="ctr"/>
        <c:lblOffset val="100"/>
        <c:tickLblSkip val="1"/>
        <c:tickMarkSkip val="1"/>
        <c:noMultiLvlLbl val="0"/>
      </c:catAx>
      <c:valAx>
        <c:axId val="30395752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395696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04/18/2016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'04-18-2016'!$J$9:$J$13</c:f>
              <c:strCache>
                <c:ptCount val="5"/>
                <c:pt idx="0">
                  <c:v>Total Monday</c:v>
                </c:pt>
                <c:pt idx="1">
                  <c:v>Total Tuesday</c:v>
                </c:pt>
                <c:pt idx="2">
                  <c:v>Total Wednesday</c:v>
                </c:pt>
                <c:pt idx="3">
                  <c:v>Total Thursday</c:v>
                </c:pt>
                <c:pt idx="4">
                  <c:v>Total Friday</c:v>
                </c:pt>
              </c:strCache>
            </c:strRef>
          </c:cat>
          <c:val>
            <c:numRef>
              <c:f>'04-18-2016'!$K$9:$K$13</c:f>
              <c:numCache>
                <c:formatCode>General</c:formatCode>
                <c:ptCount val="5"/>
                <c:pt idx="0">
                  <c:v>1531</c:v>
                </c:pt>
                <c:pt idx="1">
                  <c:v>1700</c:v>
                </c:pt>
                <c:pt idx="2">
                  <c:v>1447.5</c:v>
                </c:pt>
                <c:pt idx="3">
                  <c:v>1657.5</c:v>
                </c:pt>
                <c:pt idx="4">
                  <c:v>360.5</c:v>
                </c:pt>
              </c:numCache>
            </c:numRef>
          </c:val>
          <c:smooth val="0"/>
        </c:ser>
        <c:dLbls>
          <c:showLegendKey val="0"/>
          <c:showVal val="0"/>
          <c:showCatName val="0"/>
          <c:showSerName val="0"/>
          <c:showPercent val="0"/>
          <c:showBubbleSize val="0"/>
        </c:dLbls>
        <c:marker val="1"/>
        <c:smooth val="0"/>
        <c:axId val="303959760"/>
        <c:axId val="303960320"/>
      </c:lineChart>
      <c:catAx>
        <c:axId val="30395976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3960320"/>
        <c:crosses val="autoZero"/>
        <c:auto val="1"/>
        <c:lblAlgn val="ctr"/>
        <c:lblOffset val="100"/>
        <c:tickLblSkip val="1"/>
        <c:tickMarkSkip val="1"/>
        <c:noMultiLvlLbl val="0"/>
      </c:catAx>
      <c:valAx>
        <c:axId val="30396032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395976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04/25/2016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'04-25-2016'!$J$9:$J$13</c:f>
              <c:strCache>
                <c:ptCount val="5"/>
                <c:pt idx="0">
                  <c:v>Total Monday</c:v>
                </c:pt>
                <c:pt idx="1">
                  <c:v>Total Tuesday</c:v>
                </c:pt>
                <c:pt idx="2">
                  <c:v>Total Wednesday</c:v>
                </c:pt>
                <c:pt idx="3">
                  <c:v>Total Thursday</c:v>
                </c:pt>
                <c:pt idx="4">
                  <c:v>Total Friday</c:v>
                </c:pt>
              </c:strCache>
            </c:strRef>
          </c:cat>
          <c:val>
            <c:numRef>
              <c:f>'04-25-2016'!$K$9:$K$13</c:f>
              <c:numCache>
                <c:formatCode>General</c:formatCode>
                <c:ptCount val="5"/>
                <c:pt idx="0">
                  <c:v>1595.5</c:v>
                </c:pt>
                <c:pt idx="1">
                  <c:v>1878.5</c:v>
                </c:pt>
                <c:pt idx="2">
                  <c:v>1525.5</c:v>
                </c:pt>
                <c:pt idx="3">
                  <c:v>1406.5</c:v>
                </c:pt>
                <c:pt idx="4">
                  <c:v>266</c:v>
                </c:pt>
              </c:numCache>
            </c:numRef>
          </c:val>
          <c:smooth val="0"/>
        </c:ser>
        <c:dLbls>
          <c:showLegendKey val="0"/>
          <c:showVal val="0"/>
          <c:showCatName val="0"/>
          <c:showSerName val="0"/>
          <c:showPercent val="0"/>
          <c:showBubbleSize val="0"/>
        </c:dLbls>
        <c:marker val="1"/>
        <c:smooth val="0"/>
        <c:axId val="303962560"/>
        <c:axId val="303963120"/>
      </c:lineChart>
      <c:catAx>
        <c:axId val="30396256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3963120"/>
        <c:crosses val="autoZero"/>
        <c:auto val="1"/>
        <c:lblAlgn val="ctr"/>
        <c:lblOffset val="100"/>
        <c:tickLblSkip val="1"/>
        <c:tickMarkSkip val="1"/>
        <c:noMultiLvlLbl val="0"/>
      </c:catAx>
      <c:valAx>
        <c:axId val="303963120"/>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396256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05/02/2016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'05-02-2016'!$J$9:$J$13</c:f>
              <c:strCache>
                <c:ptCount val="5"/>
                <c:pt idx="0">
                  <c:v>Total Monday</c:v>
                </c:pt>
                <c:pt idx="1">
                  <c:v>Total Tuesday</c:v>
                </c:pt>
                <c:pt idx="2">
                  <c:v>Total Wednesday</c:v>
                </c:pt>
                <c:pt idx="3">
                  <c:v>Total Thursday</c:v>
                </c:pt>
                <c:pt idx="4">
                  <c:v>Total Friday</c:v>
                </c:pt>
              </c:strCache>
            </c:strRef>
          </c:cat>
          <c:val>
            <c:numRef>
              <c:f>'05-02-2016'!$K$9:$K$13</c:f>
              <c:numCache>
                <c:formatCode>General</c:formatCode>
                <c:ptCount val="5"/>
                <c:pt idx="0">
                  <c:v>1075</c:v>
                </c:pt>
                <c:pt idx="1">
                  <c:v>1012</c:v>
                </c:pt>
                <c:pt idx="2">
                  <c:v>723</c:v>
                </c:pt>
                <c:pt idx="3">
                  <c:v>194</c:v>
                </c:pt>
                <c:pt idx="4">
                  <c:v>116</c:v>
                </c:pt>
              </c:numCache>
            </c:numRef>
          </c:val>
          <c:smooth val="0"/>
        </c:ser>
        <c:dLbls>
          <c:showLegendKey val="0"/>
          <c:showVal val="0"/>
          <c:showCatName val="0"/>
          <c:showSerName val="0"/>
          <c:showPercent val="0"/>
          <c:showBubbleSize val="0"/>
        </c:dLbls>
        <c:marker val="1"/>
        <c:smooth val="0"/>
        <c:axId val="303965360"/>
        <c:axId val="305429984"/>
      </c:lineChart>
      <c:catAx>
        <c:axId val="303965360"/>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5429984"/>
        <c:crosses val="autoZero"/>
        <c:auto val="1"/>
        <c:lblAlgn val="ctr"/>
        <c:lblOffset val="100"/>
        <c:tickLblSkip val="1"/>
        <c:tickMarkSkip val="1"/>
        <c:noMultiLvlLbl val="0"/>
      </c:catAx>
      <c:valAx>
        <c:axId val="30542998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3965360"/>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05/09/2016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'05-09-2016'!$J$9:$J$13</c:f>
              <c:strCache>
                <c:ptCount val="5"/>
                <c:pt idx="0">
                  <c:v>Total Monday</c:v>
                </c:pt>
                <c:pt idx="1">
                  <c:v>Total Tuesday</c:v>
                </c:pt>
                <c:pt idx="2">
                  <c:v>Total Wednesday</c:v>
                </c:pt>
                <c:pt idx="3">
                  <c:v>Total Thursday</c:v>
                </c:pt>
                <c:pt idx="4">
                  <c:v>Total Friday</c:v>
                </c:pt>
              </c:strCache>
            </c:strRef>
          </c:cat>
          <c:val>
            <c:numRef>
              <c:f>'05-09-2016'!$K$9:$K$13</c:f>
              <c:numCache>
                <c:formatCode>General</c:formatCode>
                <c:ptCount val="5"/>
                <c:pt idx="0">
                  <c:v>145</c:v>
                </c:pt>
                <c:pt idx="1">
                  <c:v>173</c:v>
                </c:pt>
                <c:pt idx="2">
                  <c:v>441</c:v>
                </c:pt>
                <c:pt idx="3">
                  <c:v>485.5</c:v>
                </c:pt>
                <c:pt idx="4">
                  <c:v>172</c:v>
                </c:pt>
              </c:numCache>
            </c:numRef>
          </c:val>
          <c:smooth val="0"/>
        </c:ser>
        <c:dLbls>
          <c:showLegendKey val="0"/>
          <c:showVal val="0"/>
          <c:showCatName val="0"/>
          <c:showSerName val="0"/>
          <c:showPercent val="0"/>
          <c:showBubbleSize val="0"/>
        </c:dLbls>
        <c:marker val="1"/>
        <c:smooth val="0"/>
        <c:axId val="305432224"/>
        <c:axId val="305432784"/>
      </c:lineChart>
      <c:catAx>
        <c:axId val="30543222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5432784"/>
        <c:crosses val="autoZero"/>
        <c:auto val="1"/>
        <c:lblAlgn val="ctr"/>
        <c:lblOffset val="100"/>
        <c:tickLblSkip val="1"/>
        <c:tickMarkSkip val="1"/>
        <c:noMultiLvlLbl val="0"/>
      </c:catAx>
      <c:valAx>
        <c:axId val="30543278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543222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05/16/2016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'05-16-2016'!$J$9:$J$13</c:f>
              <c:strCache>
                <c:ptCount val="5"/>
                <c:pt idx="0">
                  <c:v>Total Monday</c:v>
                </c:pt>
                <c:pt idx="1">
                  <c:v>Total Tuesday</c:v>
                </c:pt>
                <c:pt idx="2">
                  <c:v>Total Wednesday</c:v>
                </c:pt>
                <c:pt idx="3">
                  <c:v>Total Thursday</c:v>
                </c:pt>
                <c:pt idx="4">
                  <c:v>Total Friday</c:v>
                </c:pt>
              </c:strCache>
            </c:strRef>
          </c:cat>
          <c:val>
            <c:numRef>
              <c:f>'05-16-2016'!$K$9:$K$13</c:f>
              <c:numCache>
                <c:formatCode>General</c:formatCode>
                <c:ptCount val="5"/>
                <c:pt idx="0">
                  <c:v>466.5</c:v>
                </c:pt>
                <c:pt idx="1">
                  <c:v>520</c:v>
                </c:pt>
                <c:pt idx="2">
                  <c:v>460.5</c:v>
                </c:pt>
                <c:pt idx="3">
                  <c:v>474.5</c:v>
                </c:pt>
                <c:pt idx="4">
                  <c:v>156</c:v>
                </c:pt>
              </c:numCache>
            </c:numRef>
          </c:val>
          <c:smooth val="0"/>
        </c:ser>
        <c:dLbls>
          <c:showLegendKey val="0"/>
          <c:showVal val="0"/>
          <c:showCatName val="0"/>
          <c:showSerName val="0"/>
          <c:showPercent val="0"/>
          <c:showBubbleSize val="0"/>
        </c:dLbls>
        <c:marker val="1"/>
        <c:smooth val="0"/>
        <c:axId val="305435024"/>
        <c:axId val="305435584"/>
      </c:lineChart>
      <c:catAx>
        <c:axId val="30543502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5435584"/>
        <c:crosses val="autoZero"/>
        <c:auto val="1"/>
        <c:lblAlgn val="ctr"/>
        <c:lblOffset val="100"/>
        <c:tickLblSkip val="1"/>
        <c:tickMarkSkip val="1"/>
        <c:noMultiLvlLbl val="0"/>
      </c:catAx>
      <c:valAx>
        <c:axId val="30543558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543502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05/21/2016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'05-23-2016'!$J$9:$J$13</c:f>
              <c:strCache>
                <c:ptCount val="5"/>
                <c:pt idx="0">
                  <c:v>Total Monday</c:v>
                </c:pt>
                <c:pt idx="1">
                  <c:v>Total Tuesday</c:v>
                </c:pt>
                <c:pt idx="2">
                  <c:v>Total Wednesday</c:v>
                </c:pt>
                <c:pt idx="3">
                  <c:v>Total Thursday</c:v>
                </c:pt>
                <c:pt idx="4">
                  <c:v>Total Friday</c:v>
                </c:pt>
              </c:strCache>
            </c:strRef>
          </c:cat>
          <c:val>
            <c:numRef>
              <c:f>'05-23-2016'!$K$9:$K$13</c:f>
              <c:numCache>
                <c:formatCode>General</c:formatCode>
                <c:ptCount val="5"/>
                <c:pt idx="0">
                  <c:v>576</c:v>
                </c:pt>
                <c:pt idx="1">
                  <c:v>499.5</c:v>
                </c:pt>
                <c:pt idx="2">
                  <c:v>437</c:v>
                </c:pt>
                <c:pt idx="3">
                  <c:v>434</c:v>
                </c:pt>
                <c:pt idx="4">
                  <c:v>165.5</c:v>
                </c:pt>
              </c:numCache>
            </c:numRef>
          </c:val>
          <c:smooth val="0"/>
        </c:ser>
        <c:dLbls>
          <c:showLegendKey val="0"/>
          <c:showVal val="0"/>
          <c:showCatName val="0"/>
          <c:showSerName val="0"/>
          <c:showPercent val="0"/>
          <c:showBubbleSize val="0"/>
        </c:dLbls>
        <c:marker val="1"/>
        <c:smooth val="0"/>
        <c:axId val="305437824"/>
        <c:axId val="305438384"/>
      </c:lineChart>
      <c:catAx>
        <c:axId val="30543782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5438384"/>
        <c:crosses val="autoZero"/>
        <c:auto val="1"/>
        <c:lblAlgn val="ctr"/>
        <c:lblOffset val="100"/>
        <c:tickLblSkip val="1"/>
        <c:tickMarkSkip val="1"/>
        <c:noMultiLvlLbl val="0"/>
      </c:catAx>
      <c:valAx>
        <c:axId val="30543838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543782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Door Count Week of 05/21/2016</a:t>
            </a:r>
          </a:p>
        </c:rich>
      </c:tx>
      <c:layout>
        <c:manualLayout>
          <c:xMode val="edge"/>
          <c:yMode val="edge"/>
          <c:x val="0.30874615910102909"/>
          <c:y val="2.5991792065665147E-2"/>
        </c:manualLayout>
      </c:layout>
      <c:overlay val="0"/>
      <c:spPr>
        <a:noFill/>
        <a:ln w="25400">
          <a:noFill/>
        </a:ln>
      </c:spPr>
    </c:title>
    <c:autoTitleDeleted val="0"/>
    <c:plotArea>
      <c:layout>
        <c:manualLayout>
          <c:layoutTarget val="inner"/>
          <c:xMode val="edge"/>
          <c:yMode val="edge"/>
          <c:x val="0.17808228340805071"/>
          <c:y val="0.14774281805747602"/>
          <c:w val="0.80716585260690465"/>
          <c:h val="0.7441860465116279"/>
        </c:manualLayout>
      </c:layout>
      <c:lineChart>
        <c:grouping val="stacke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'05-30-2016'!$J$9:$J$13</c:f>
              <c:strCache>
                <c:ptCount val="5"/>
                <c:pt idx="0">
                  <c:v>Total Monday</c:v>
                </c:pt>
                <c:pt idx="1">
                  <c:v>Total Tuesday</c:v>
                </c:pt>
                <c:pt idx="2">
                  <c:v>Total Wednesday</c:v>
                </c:pt>
                <c:pt idx="3">
                  <c:v>Total Thursday</c:v>
                </c:pt>
                <c:pt idx="4">
                  <c:v>Total Friday</c:v>
                </c:pt>
              </c:strCache>
            </c:strRef>
          </c:cat>
          <c:val>
            <c:numRef>
              <c:f>'05-30-2016'!$K$9:$K$13</c:f>
              <c:numCache>
                <c:formatCode>General</c:formatCode>
                <c:ptCount val="5"/>
                <c:pt idx="0">
                  <c:v>0</c:v>
                </c:pt>
                <c:pt idx="1">
                  <c:v>496.5</c:v>
                </c:pt>
                <c:pt idx="2">
                  <c:v>496.5</c:v>
                </c:pt>
                <c:pt idx="3">
                  <c:v>471.5</c:v>
                </c:pt>
                <c:pt idx="4">
                  <c:v>161</c:v>
                </c:pt>
              </c:numCache>
            </c:numRef>
          </c:val>
          <c:smooth val="0"/>
        </c:ser>
        <c:dLbls>
          <c:showLegendKey val="0"/>
          <c:showVal val="0"/>
          <c:showCatName val="0"/>
          <c:showSerName val="0"/>
          <c:showPercent val="0"/>
          <c:showBubbleSize val="0"/>
        </c:dLbls>
        <c:marker val="1"/>
        <c:smooth val="0"/>
        <c:axId val="305440624"/>
        <c:axId val="305441184"/>
      </c:lineChart>
      <c:catAx>
        <c:axId val="305440624"/>
        <c:scaling>
          <c:orientation val="minMax"/>
        </c:scaling>
        <c:delete val="0"/>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5441184"/>
        <c:crosses val="autoZero"/>
        <c:auto val="1"/>
        <c:lblAlgn val="ctr"/>
        <c:lblOffset val="100"/>
        <c:tickLblSkip val="1"/>
        <c:tickMarkSkip val="1"/>
        <c:noMultiLvlLbl val="0"/>
      </c:catAx>
      <c:valAx>
        <c:axId val="305441184"/>
        <c:scaling>
          <c:orientation val="minMax"/>
        </c:scaling>
        <c:delete val="0"/>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79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305440624"/>
        <c:crosses val="autoZero"/>
        <c:crossBetween val="between"/>
      </c:valAx>
      <c:spPr>
        <a:solidFill>
          <a:srgbClr val="C0C0C0"/>
        </a:solidFill>
        <a:ln w="12700">
          <a:solidFill>
            <a:srgbClr val="808080"/>
          </a:solidFill>
          <a:prstDash val="solid"/>
        </a:ln>
      </c:spPr>
    </c:plotArea>
    <c:plotVisOnly val="1"/>
    <c:dispBlanksAs val="zero"/>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115.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122.xml.rels><?xml version="1.0" encoding="UTF-8" standalone="yes"?>
<Relationships xmlns="http://schemas.openxmlformats.org/package/2006/relationships"><Relationship Id="rId1" Type="http://schemas.openxmlformats.org/officeDocument/2006/relationships/chart" Target="../charts/chart122.xml"/></Relationships>
</file>

<file path=xl/drawings/_rels/drawing123.xml.rels><?xml version="1.0" encoding="UTF-8" standalone="yes"?>
<Relationships xmlns="http://schemas.openxmlformats.org/package/2006/relationships"><Relationship Id="rId1" Type="http://schemas.openxmlformats.org/officeDocument/2006/relationships/chart" Target="../charts/chart123.xml"/></Relationships>
</file>

<file path=xl/drawings/_rels/drawing124.xml.rels><?xml version="1.0" encoding="UTF-8" standalone="yes"?>
<Relationships xmlns="http://schemas.openxmlformats.org/package/2006/relationships"><Relationship Id="rId1" Type="http://schemas.openxmlformats.org/officeDocument/2006/relationships/chart" Target="../charts/chart124.xml"/></Relationships>
</file>

<file path=xl/drawings/_rels/drawing125.xml.rels><?xml version="1.0" encoding="UTF-8" standalone="yes"?>
<Relationships xmlns="http://schemas.openxmlformats.org/package/2006/relationships"><Relationship Id="rId1" Type="http://schemas.openxmlformats.org/officeDocument/2006/relationships/chart" Target="../charts/chart125.xml"/></Relationships>
</file>

<file path=xl/drawings/_rels/drawing126.xml.rels><?xml version="1.0" encoding="UTF-8" standalone="yes"?>
<Relationships xmlns="http://schemas.openxmlformats.org/package/2006/relationships"><Relationship Id="rId1" Type="http://schemas.openxmlformats.org/officeDocument/2006/relationships/chart" Target="../charts/chart126.xml"/></Relationships>
</file>

<file path=xl/drawings/_rels/drawing127.xml.rels><?xml version="1.0" encoding="UTF-8" standalone="yes"?>
<Relationships xmlns="http://schemas.openxmlformats.org/package/2006/relationships"><Relationship Id="rId1" Type="http://schemas.openxmlformats.org/officeDocument/2006/relationships/chart" Target="../charts/chart127.xml"/></Relationships>
</file>

<file path=xl/drawings/_rels/drawing128.xml.rels><?xml version="1.0" encoding="UTF-8" standalone="yes"?>
<Relationships xmlns="http://schemas.openxmlformats.org/package/2006/relationships"><Relationship Id="rId1" Type="http://schemas.openxmlformats.org/officeDocument/2006/relationships/chart" Target="../charts/chart128.xml"/></Relationships>
</file>

<file path=xl/drawings/_rels/drawing129.xml.rels><?xml version="1.0" encoding="UTF-8" standalone="yes"?>
<Relationships xmlns="http://schemas.openxmlformats.org/package/2006/relationships"><Relationship Id="rId1" Type="http://schemas.openxmlformats.org/officeDocument/2006/relationships/chart" Target="../charts/chart12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0.xml.rels><?xml version="1.0" encoding="UTF-8" standalone="yes"?>
<Relationships xmlns="http://schemas.openxmlformats.org/package/2006/relationships"><Relationship Id="rId1" Type="http://schemas.openxmlformats.org/officeDocument/2006/relationships/chart" Target="../charts/chart130.xml"/></Relationships>
</file>

<file path=xl/drawings/_rels/drawing131.xml.rels><?xml version="1.0" encoding="UTF-8" standalone="yes"?>
<Relationships xmlns="http://schemas.openxmlformats.org/package/2006/relationships"><Relationship Id="rId2" Type="http://schemas.openxmlformats.org/officeDocument/2006/relationships/chart" Target="../charts/chart132.xml"/><Relationship Id="rId1" Type="http://schemas.openxmlformats.org/officeDocument/2006/relationships/chart" Target="../charts/chart131.xml"/></Relationships>
</file>

<file path=xl/drawings/_rels/drawing132.xml.rels><?xml version="1.0" encoding="UTF-8" standalone="yes"?>
<Relationships xmlns="http://schemas.openxmlformats.org/package/2006/relationships"><Relationship Id="rId2" Type="http://schemas.openxmlformats.org/officeDocument/2006/relationships/chart" Target="../charts/chart134.xml"/><Relationship Id="rId1" Type="http://schemas.openxmlformats.org/officeDocument/2006/relationships/chart" Target="../charts/chart13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99.xml"/></Relationships>
</file>

<file path=xl/drawings/drawing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1.xml><?xml version="1.0" encoding="utf-8"?>
<xdr:wsDr xmlns:xdr="http://schemas.openxmlformats.org/drawingml/2006/spreadsheetDrawing" xmlns:a="http://schemas.openxmlformats.org/drawingml/2006/main">
  <xdr:twoCellAnchor>
    <xdr:from>
      <xdr:col>4</xdr:col>
      <xdr:colOff>609598</xdr:colOff>
      <xdr:row>0</xdr:row>
      <xdr:rowOff>190499</xdr:rowOff>
    </xdr:from>
    <xdr:to>
      <xdr:col>22</xdr:col>
      <xdr:colOff>600075</xdr:colOff>
      <xdr:row>16</xdr:row>
      <xdr:rowOff>85724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609598</xdr:colOff>
      <xdr:row>18</xdr:row>
      <xdr:rowOff>0</xdr:rowOff>
    </xdr:from>
    <xdr:to>
      <xdr:col>22</xdr:col>
      <xdr:colOff>600075</xdr:colOff>
      <xdr:row>37</xdr:row>
      <xdr:rowOff>114300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2.xml><?xml version="1.0" encoding="utf-8"?>
<xdr:wsDr xmlns:xdr="http://schemas.openxmlformats.org/drawingml/2006/spreadsheetDrawing" xmlns:a="http://schemas.openxmlformats.org/drawingml/2006/main">
  <xdr:twoCellAnchor>
    <xdr:from>
      <xdr:col>4</xdr:col>
      <xdr:colOff>609598</xdr:colOff>
      <xdr:row>0</xdr:row>
      <xdr:rowOff>190499</xdr:rowOff>
    </xdr:from>
    <xdr:to>
      <xdr:col>22</xdr:col>
      <xdr:colOff>600075</xdr:colOff>
      <xdr:row>16</xdr:row>
      <xdr:rowOff>85724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609598</xdr:colOff>
      <xdr:row>18</xdr:row>
      <xdr:rowOff>0</xdr:rowOff>
    </xdr:from>
    <xdr:to>
      <xdr:col>22</xdr:col>
      <xdr:colOff>600075</xdr:colOff>
      <xdr:row>36</xdr:row>
      <xdr:rowOff>114300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110.xml"/><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111.xml"/><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112.xml"/><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13.xml"/><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114.xml"/><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15.xml"/><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16.xml"/><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17.xml"/><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18.xml"/><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19.xml"/><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20.xml"/><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21.xml"/><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122.xml"/><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23.xml"/><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24.xml"/><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25.xml"/><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26.xml"/><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27.xml"/><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28.xml"/><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129.xml"/><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2" Type="http://schemas.openxmlformats.org/officeDocument/2006/relationships/drawing" Target="../drawings/drawing130.xml"/><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2" Type="http://schemas.openxmlformats.org/officeDocument/2006/relationships/drawing" Target="../drawings/drawing131.xml"/><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2" Type="http://schemas.openxmlformats.org/officeDocument/2006/relationships/drawing" Target="../drawings/drawing132.xml"/><Relationship Id="rId1" Type="http://schemas.openxmlformats.org/officeDocument/2006/relationships/printerSettings" Target="../printerSettings/printerSettings13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20"/>
  <sheetViews>
    <sheetView workbookViewId="0">
      <selection activeCell="B9" sqref="B9"/>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41820</v>
      </c>
      <c r="C3" s="3">
        <v>41824</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4">
        <v>798980</v>
      </c>
      <c r="C9" s="24">
        <v>799770</v>
      </c>
      <c r="D9" s="25"/>
      <c r="E9" s="24">
        <v>65999</v>
      </c>
      <c r="F9" s="24">
        <v>66018</v>
      </c>
      <c r="G9" s="25"/>
      <c r="H9" s="24">
        <v>362883</v>
      </c>
      <c r="I9" s="24">
        <v>362947</v>
      </c>
      <c r="J9" s="1" t="s">
        <v>15</v>
      </c>
      <c r="K9" s="1">
        <f>SUM(C9-B9+F9-E9+I9-H9)/2</f>
        <v>436.5</v>
      </c>
      <c r="L9" s="1">
        <f>SUM(C9-B9+F9-E9+I9-H9)</f>
        <v>873</v>
      </c>
      <c r="M9" s="1">
        <f>SUM(K9*0.04+K9)</f>
        <v>453.96</v>
      </c>
    </row>
    <row r="10" spans="1:13" ht="34.5" customHeight="1" x14ac:dyDescent="0.2">
      <c r="A10" s="2" t="s">
        <v>16</v>
      </c>
      <c r="B10" s="24">
        <v>799797</v>
      </c>
      <c r="C10" s="24">
        <v>800679</v>
      </c>
      <c r="D10" s="25"/>
      <c r="E10" s="24">
        <v>66022</v>
      </c>
      <c r="F10" s="24">
        <v>66044</v>
      </c>
      <c r="G10" s="25"/>
      <c r="H10" s="24">
        <v>362984</v>
      </c>
      <c r="I10" s="24">
        <v>363046</v>
      </c>
      <c r="J10" s="1" t="s">
        <v>17</v>
      </c>
      <c r="K10" s="1">
        <f>SUM(C10-B10+F10-E10+I10-H10)/2</f>
        <v>483</v>
      </c>
      <c r="L10" s="1">
        <f>SUM(C10-B10+F10-E10+I10-H10)</f>
        <v>966</v>
      </c>
      <c r="M10" s="1">
        <f>SUM(K10*0.04+K10)</f>
        <v>502.32</v>
      </c>
    </row>
    <row r="11" spans="1:13" ht="34.5" customHeight="1" x14ac:dyDescent="0.2">
      <c r="A11" s="2" t="s">
        <v>18</v>
      </c>
      <c r="B11" s="24">
        <v>800702</v>
      </c>
      <c r="C11" s="24">
        <v>801423</v>
      </c>
      <c r="D11" s="25"/>
      <c r="E11" s="24">
        <v>66055</v>
      </c>
      <c r="F11" s="24">
        <v>66092</v>
      </c>
      <c r="G11" s="25"/>
      <c r="H11" s="24">
        <v>363091</v>
      </c>
      <c r="I11" s="24">
        <v>363148</v>
      </c>
      <c r="J11" s="1" t="s">
        <v>19</v>
      </c>
      <c r="K11" s="1">
        <f>SUM(C11-B11+F11-E11+I11-H11)/2</f>
        <v>407.5</v>
      </c>
      <c r="L11" s="1">
        <f>SUM(C11-B11+F11-E11+I11-H11)</f>
        <v>815</v>
      </c>
      <c r="M11" s="1">
        <f>SUM(K11*0.04+K11)</f>
        <v>423.8</v>
      </c>
    </row>
    <row r="12" spans="1:13" ht="34.5" customHeight="1" x14ac:dyDescent="0.2">
      <c r="A12" s="2" t="s">
        <v>20</v>
      </c>
      <c r="B12" s="24">
        <v>801445</v>
      </c>
      <c r="C12" s="24">
        <v>802194</v>
      </c>
      <c r="D12" s="25"/>
      <c r="E12" s="24">
        <v>66098</v>
      </c>
      <c r="F12" s="24">
        <v>66126</v>
      </c>
      <c r="G12" s="25"/>
      <c r="H12" s="24">
        <v>363183</v>
      </c>
      <c r="I12" s="24">
        <v>363267</v>
      </c>
      <c r="J12" s="1" t="s">
        <v>21</v>
      </c>
      <c r="K12" s="1">
        <f>SUM(C12-B12+F12-E12+I12-H12)/2</f>
        <v>430.5</v>
      </c>
      <c r="L12" s="1">
        <f>SUM(C12-B12+F12-E12+I12-H12)</f>
        <v>861</v>
      </c>
      <c r="M12" s="1">
        <f>SUM(K12*0.04+K12)</f>
        <v>447.72</v>
      </c>
    </row>
    <row r="13" spans="1:13" ht="34.5" customHeight="1" x14ac:dyDescent="0.25">
      <c r="A13" s="2" t="s">
        <v>22</v>
      </c>
      <c r="B13" s="23"/>
      <c r="C13" s="23"/>
      <c r="D13" s="22"/>
      <c r="E13" s="23"/>
      <c r="F13" s="23"/>
      <c r="G13" s="22"/>
      <c r="H13" s="23"/>
      <c r="I13" s="23"/>
      <c r="J13" s="1" t="s">
        <v>23</v>
      </c>
      <c r="K13" s="1">
        <f>SUM(C13-B13+F13-E13+I13-H13)/2</f>
        <v>0</v>
      </c>
      <c r="L13" s="1">
        <f>SUM(C13-B13+F13-E13+I13-H13)</f>
        <v>0</v>
      </c>
      <c r="M13" s="1">
        <f>SUM(K13*0.04+K13)</f>
        <v>0</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41883</v>
      </c>
      <c r="C3" s="3">
        <v>41887</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6"/>
      <c r="C9" s="26"/>
      <c r="D9" s="9"/>
      <c r="E9" s="26"/>
      <c r="F9" s="26"/>
      <c r="G9" s="9"/>
      <c r="H9" s="26"/>
      <c r="I9" s="26"/>
      <c r="J9" s="1" t="s">
        <v>15</v>
      </c>
      <c r="K9" s="1">
        <f>SUM(C9-B9+F9-E9+I9-H9)/2</f>
        <v>0</v>
      </c>
      <c r="L9" s="1">
        <f>SUM(C9-B9+F9-E9+I9-H9)</f>
        <v>0</v>
      </c>
      <c r="M9" s="1">
        <f>SUM(K9*0.04+K9)</f>
        <v>0</v>
      </c>
    </row>
    <row r="10" spans="1:13" ht="34.5" customHeight="1" x14ac:dyDescent="0.2">
      <c r="A10" s="2" t="s">
        <v>16</v>
      </c>
      <c r="B10" s="8">
        <v>844963</v>
      </c>
      <c r="C10" s="8">
        <v>848274</v>
      </c>
      <c r="D10" s="9"/>
      <c r="E10" s="26"/>
      <c r="F10" s="26"/>
      <c r="G10" s="9"/>
      <c r="H10" s="8">
        <v>368505</v>
      </c>
      <c r="I10" s="8">
        <v>368837</v>
      </c>
      <c r="J10" s="1" t="s">
        <v>17</v>
      </c>
      <c r="K10" s="1">
        <f>SUM(C10-B10+F10-E10+I10-H10)/2</f>
        <v>1821.5</v>
      </c>
      <c r="L10" s="1">
        <f>SUM(C10-B10+F10-E10+I10-H10)</f>
        <v>3643</v>
      </c>
      <c r="M10" s="1">
        <f>SUM(K10*0.04+K10)</f>
        <v>1894.36</v>
      </c>
    </row>
    <row r="11" spans="1:13" ht="34.5" customHeight="1" x14ac:dyDescent="0.2">
      <c r="A11" s="2" t="s">
        <v>18</v>
      </c>
      <c r="B11" s="8">
        <v>848311</v>
      </c>
      <c r="C11" s="8">
        <v>850875</v>
      </c>
      <c r="D11" s="9"/>
      <c r="E11" s="26"/>
      <c r="F11" s="26"/>
      <c r="G11" s="9"/>
      <c r="H11" s="8">
        <v>368880</v>
      </c>
      <c r="I11" s="8">
        <v>369125</v>
      </c>
      <c r="J11" s="1" t="s">
        <v>19</v>
      </c>
      <c r="K11" s="1">
        <f>SUM(C11-B11+F11-E11+I11-H11)/2</f>
        <v>1404.5</v>
      </c>
      <c r="L11" s="1">
        <f>SUM(C11-B11+F11-E11+I11-H11)</f>
        <v>2809</v>
      </c>
      <c r="M11" s="1">
        <f>SUM(K11*0.04+K11)</f>
        <v>1460.68</v>
      </c>
    </row>
    <row r="12" spans="1:13" ht="34.5" customHeight="1" x14ac:dyDescent="0.2">
      <c r="A12" s="2" t="s">
        <v>20</v>
      </c>
      <c r="B12" s="8">
        <v>850907</v>
      </c>
      <c r="C12" s="8">
        <v>853935</v>
      </c>
      <c r="D12" s="9"/>
      <c r="E12" s="26"/>
      <c r="F12" s="26"/>
      <c r="G12" s="9"/>
      <c r="H12" s="8">
        <v>369167</v>
      </c>
      <c r="I12" s="8">
        <v>369627</v>
      </c>
      <c r="J12" s="1" t="s">
        <v>21</v>
      </c>
      <c r="K12" s="1">
        <f>SUM(C12-B12+F12-E12+I12-H12)/2</f>
        <v>1744</v>
      </c>
      <c r="L12" s="1">
        <f>SUM(C12-B12+F12-E12+I12-H12)</f>
        <v>3488</v>
      </c>
      <c r="M12" s="1">
        <f>SUM(K12*0.04+K12)</f>
        <v>1813.76</v>
      </c>
    </row>
    <row r="13" spans="1:13" ht="34.5" customHeight="1" x14ac:dyDescent="0.2">
      <c r="A13" s="2" t="s">
        <v>22</v>
      </c>
      <c r="B13" s="8">
        <v>853966</v>
      </c>
      <c r="C13" s="8">
        <v>855217</v>
      </c>
      <c r="D13" s="9"/>
      <c r="E13" s="26"/>
      <c r="F13" s="26"/>
      <c r="G13" s="9"/>
      <c r="H13" s="26"/>
      <c r="I13" s="26"/>
      <c r="J13" s="1" t="s">
        <v>23</v>
      </c>
      <c r="K13" s="1">
        <f>SUM(C13-B13+F13-E13+I13-H13)/2</f>
        <v>625.5</v>
      </c>
      <c r="L13" s="1">
        <f>SUM(C13-B13+F13-E13+I13-H13)</f>
        <v>1251</v>
      </c>
      <c r="M13" s="1">
        <f>SUM(K13*0.04+K13)</f>
        <v>650.52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42527</v>
      </c>
      <c r="C3" s="3">
        <v>42531</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735944</v>
      </c>
      <c r="C9" s="32">
        <v>736838</v>
      </c>
      <c r="D9" s="9"/>
      <c r="E9" s="26"/>
      <c r="F9" s="26"/>
      <c r="G9" s="9"/>
      <c r="H9" s="26"/>
      <c r="I9" s="26"/>
      <c r="J9" s="1" t="s">
        <v>15</v>
      </c>
      <c r="K9" s="1">
        <f>SUM(C9-B9+F9-E9+I9-H9)/2</f>
        <v>447</v>
      </c>
      <c r="L9" s="1">
        <f>SUM(C9-B9+F9-E9+I9-H9)</f>
        <v>894</v>
      </c>
      <c r="M9" s="1">
        <f>SUM(K9*0.04+K9)</f>
        <v>464.88</v>
      </c>
    </row>
    <row r="10" spans="1:13" ht="34.5" customHeight="1" x14ac:dyDescent="0.2">
      <c r="A10" s="2" t="s">
        <v>16</v>
      </c>
      <c r="B10" s="28">
        <v>736877</v>
      </c>
      <c r="C10" s="28">
        <v>737825</v>
      </c>
      <c r="D10" s="9"/>
      <c r="E10" s="26"/>
      <c r="F10" s="26"/>
      <c r="G10" s="9"/>
      <c r="H10" s="26"/>
      <c r="I10" s="26"/>
      <c r="J10" s="1" t="s">
        <v>17</v>
      </c>
      <c r="K10" s="1">
        <f>SUM(C10-B10+F10-E10+I10-H10)/2</f>
        <v>474</v>
      </c>
      <c r="L10" s="1">
        <f>SUM(C10-B10+F10-E10+I10-H10)</f>
        <v>948</v>
      </c>
      <c r="M10" s="1">
        <f>SUM(K10*0.04+K10)</f>
        <v>492.96</v>
      </c>
    </row>
    <row r="11" spans="1:13" ht="34.5" customHeight="1" x14ac:dyDescent="0.2">
      <c r="A11" s="2" t="s">
        <v>18</v>
      </c>
      <c r="B11" s="28">
        <v>737860</v>
      </c>
      <c r="C11" s="28">
        <v>738870</v>
      </c>
      <c r="D11" s="9"/>
      <c r="E11" s="26"/>
      <c r="F11" s="26"/>
      <c r="G11" s="9"/>
      <c r="H11" s="26"/>
      <c r="I11" s="26"/>
      <c r="J11" s="1" t="s">
        <v>19</v>
      </c>
      <c r="K11" s="1">
        <f>SUM(C11-B11+F11-E11+I11-H11)/2</f>
        <v>505</v>
      </c>
      <c r="L11" s="1">
        <f>SUM(C11-B11+F11-E11+I11-H11)</f>
        <v>1010</v>
      </c>
      <c r="M11" s="1">
        <f>SUM(K11*0.04+K11)</f>
        <v>525.20000000000005</v>
      </c>
    </row>
    <row r="12" spans="1:13" ht="34.5" customHeight="1" x14ac:dyDescent="0.2">
      <c r="A12" s="2" t="s">
        <v>20</v>
      </c>
      <c r="B12" s="28">
        <v>738890</v>
      </c>
      <c r="C12" s="28">
        <v>739723</v>
      </c>
      <c r="D12" s="9"/>
      <c r="E12" s="26"/>
      <c r="F12" s="26"/>
      <c r="G12" s="9"/>
      <c r="H12" s="27"/>
      <c r="I12" s="27"/>
      <c r="J12" s="1" t="s">
        <v>21</v>
      </c>
      <c r="K12" s="1">
        <f>SUM(C12-B12+F12-E12+I12-H12)/2</f>
        <v>416.5</v>
      </c>
      <c r="L12" s="1">
        <f>SUM(C12-B12+F12-E12+I12-H12)</f>
        <v>833</v>
      </c>
      <c r="M12" s="1">
        <f>SUM(K12*0.04+K12)</f>
        <v>433.16</v>
      </c>
    </row>
    <row r="13" spans="1:13" ht="34.5" customHeight="1" x14ac:dyDescent="0.2">
      <c r="A13" s="2" t="s">
        <v>22</v>
      </c>
      <c r="B13" s="28">
        <v>739760</v>
      </c>
      <c r="C13" s="28">
        <v>740082</v>
      </c>
      <c r="D13" s="9"/>
      <c r="E13" s="26"/>
      <c r="F13" s="26"/>
      <c r="G13" s="9"/>
      <c r="H13" s="26"/>
      <c r="I13" s="26"/>
      <c r="J13" s="1" t="s">
        <v>23</v>
      </c>
      <c r="K13" s="1">
        <f>SUM(C13-B13+F13-E13+I13-H13)/2</f>
        <v>161</v>
      </c>
      <c r="L13" s="1">
        <f>SUM(C13-B13+F13-E13+I13-H13)</f>
        <v>322</v>
      </c>
      <c r="M13" s="1">
        <f>SUM(K13*0.04+K13)</f>
        <v>167.44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42534</v>
      </c>
      <c r="C3" s="3">
        <v>42538</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740368</v>
      </c>
      <c r="C9" s="32">
        <v>741377</v>
      </c>
      <c r="D9" s="9"/>
      <c r="E9" s="26"/>
      <c r="F9" s="26"/>
      <c r="G9" s="9"/>
      <c r="H9" s="26"/>
      <c r="I9" s="26"/>
      <c r="J9" s="1" t="s">
        <v>15</v>
      </c>
      <c r="K9" s="1">
        <f>SUM(C9-B9+F9-E9+I9-H9)/2</f>
        <v>504.5</v>
      </c>
      <c r="L9" s="1">
        <f>SUM(C9-B9+F9-E9+I9-H9)</f>
        <v>1009</v>
      </c>
      <c r="M9" s="1">
        <f>SUM(K9*0.04+K9)</f>
        <v>524.67999999999995</v>
      </c>
    </row>
    <row r="10" spans="1:13" ht="34.5" customHeight="1" x14ac:dyDescent="0.2">
      <c r="A10" s="2" t="s">
        <v>16</v>
      </c>
      <c r="B10" s="28">
        <v>741419</v>
      </c>
      <c r="C10" s="28">
        <v>742254</v>
      </c>
      <c r="D10" s="9"/>
      <c r="E10" s="26"/>
      <c r="F10" s="26"/>
      <c r="G10" s="9"/>
      <c r="H10" s="26"/>
      <c r="I10" s="26"/>
      <c r="J10" s="1" t="s">
        <v>17</v>
      </c>
      <c r="K10" s="1">
        <f>SUM(C10-B10+F10-E10+I10-H10)/2</f>
        <v>417.5</v>
      </c>
      <c r="L10" s="1">
        <f>SUM(C10-B10+F10-E10+I10-H10)</f>
        <v>835</v>
      </c>
      <c r="M10" s="1">
        <f>SUM(K10*0.04+K10)</f>
        <v>434.2</v>
      </c>
    </row>
    <row r="11" spans="1:13" ht="34.5" customHeight="1" x14ac:dyDescent="0.2">
      <c r="A11" s="2" t="s">
        <v>18</v>
      </c>
      <c r="B11" s="28">
        <v>742277</v>
      </c>
      <c r="C11" s="28">
        <v>743215</v>
      </c>
      <c r="D11" s="9"/>
      <c r="E11" s="26"/>
      <c r="F11" s="26"/>
      <c r="G11" s="9"/>
      <c r="H11" s="26"/>
      <c r="I11" s="26"/>
      <c r="J11" s="1" t="s">
        <v>19</v>
      </c>
      <c r="K11" s="1">
        <f>SUM(C11-B11+F11-E11+I11-H11)/2</f>
        <v>469</v>
      </c>
      <c r="L11" s="1">
        <f>SUM(C11-B11+F11-E11+I11-H11)</f>
        <v>938</v>
      </c>
      <c r="M11" s="1">
        <f>SUM(K11*0.04+K11)</f>
        <v>487.76</v>
      </c>
    </row>
    <row r="12" spans="1:13" ht="34.5" customHeight="1" x14ac:dyDescent="0.2">
      <c r="A12" s="2" t="s">
        <v>20</v>
      </c>
      <c r="B12" s="28">
        <v>743253</v>
      </c>
      <c r="C12" s="28">
        <v>744110</v>
      </c>
      <c r="D12" s="9"/>
      <c r="E12" s="26"/>
      <c r="F12" s="26"/>
      <c r="G12" s="9"/>
      <c r="H12" s="27"/>
      <c r="I12" s="27"/>
      <c r="J12" s="1" t="s">
        <v>21</v>
      </c>
      <c r="K12" s="1">
        <f>SUM(C12-B12+F12-E12+I12-H12)/2</f>
        <v>428.5</v>
      </c>
      <c r="L12" s="1">
        <f>SUM(C12-B12+F12-E12+I12-H12)</f>
        <v>857</v>
      </c>
      <c r="M12" s="1">
        <f>SUM(K12*0.04+K12)</f>
        <v>445.64</v>
      </c>
    </row>
    <row r="13" spans="1:13" ht="34.5" customHeight="1" x14ac:dyDescent="0.2">
      <c r="A13" s="2" t="s">
        <v>22</v>
      </c>
      <c r="B13" s="28">
        <v>744145</v>
      </c>
      <c r="C13" s="28">
        <v>744442</v>
      </c>
      <c r="D13" s="9"/>
      <c r="E13" s="26"/>
      <c r="F13" s="26"/>
      <c r="G13" s="9"/>
      <c r="H13" s="26"/>
      <c r="I13" s="26"/>
      <c r="J13" s="1" t="s">
        <v>23</v>
      </c>
      <c r="K13" s="1">
        <f>SUM(C13-B13+F13-E13+I13-H13)/2</f>
        <v>148.5</v>
      </c>
      <c r="L13" s="1">
        <f>SUM(C13-B13+F13-E13+I13-H13)</f>
        <v>297</v>
      </c>
      <c r="M13" s="1">
        <f>SUM(K13*0.04+K13)</f>
        <v>154.44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42541</v>
      </c>
      <c r="C3" s="3">
        <v>42545</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744742</v>
      </c>
      <c r="C9" s="32">
        <v>745786</v>
      </c>
      <c r="D9" s="9"/>
      <c r="E9" s="26"/>
      <c r="F9" s="26"/>
      <c r="G9" s="9"/>
      <c r="H9" s="26"/>
      <c r="I9" s="26"/>
      <c r="J9" s="1" t="s">
        <v>15</v>
      </c>
      <c r="K9" s="1">
        <f>SUM(C9-B9+F9-E9+I9-H9)/2</f>
        <v>522</v>
      </c>
      <c r="L9" s="1">
        <f>SUM(C9-B9+F9-E9+I9-H9)</f>
        <v>1044</v>
      </c>
      <c r="M9" s="1">
        <f>SUM(K9*0.04+K9)</f>
        <v>542.88</v>
      </c>
    </row>
    <row r="10" spans="1:13" ht="34.5" customHeight="1" x14ac:dyDescent="0.2">
      <c r="A10" s="2" t="s">
        <v>16</v>
      </c>
      <c r="B10" s="28">
        <v>745819</v>
      </c>
      <c r="C10" s="28">
        <v>746563</v>
      </c>
      <c r="D10" s="9"/>
      <c r="E10" s="26"/>
      <c r="F10" s="26"/>
      <c r="G10" s="9"/>
      <c r="H10" s="26"/>
      <c r="I10" s="26"/>
      <c r="J10" s="1" t="s">
        <v>17</v>
      </c>
      <c r="K10" s="1">
        <f>SUM(C10-B10+F10-E10+I10-H10)/2</f>
        <v>372</v>
      </c>
      <c r="L10" s="1">
        <f>SUM(C10-B10+F10-E10+I10-H10)</f>
        <v>744</v>
      </c>
      <c r="M10" s="1">
        <f>SUM(K10*0.04+K10)</f>
        <v>386.88</v>
      </c>
    </row>
    <row r="11" spans="1:13" ht="34.5" customHeight="1" x14ac:dyDescent="0.2">
      <c r="A11" s="2" t="s">
        <v>18</v>
      </c>
      <c r="B11" s="28">
        <v>746600</v>
      </c>
      <c r="C11" s="28">
        <v>746989</v>
      </c>
      <c r="D11" s="9"/>
      <c r="E11" s="26"/>
      <c r="F11" s="26"/>
      <c r="G11" s="9"/>
      <c r="H11" s="26"/>
      <c r="I11" s="26"/>
      <c r="J11" s="1" t="s">
        <v>19</v>
      </c>
      <c r="K11" s="1">
        <f>SUM(C11-B11+F11-E11+I11-H11)/2</f>
        <v>194.5</v>
      </c>
      <c r="L11" s="1">
        <f>SUM(C11-B11+F11-E11+I11-H11)</f>
        <v>389</v>
      </c>
      <c r="M11" s="1">
        <f>SUM(K11*0.04+K11)</f>
        <v>202.28</v>
      </c>
    </row>
    <row r="12" spans="1:13" ht="34.5" customHeight="1" x14ac:dyDescent="0.2">
      <c r="A12" s="2" t="s">
        <v>20</v>
      </c>
      <c r="B12" s="28">
        <v>747024</v>
      </c>
      <c r="C12" s="28">
        <v>747445</v>
      </c>
      <c r="D12" s="9"/>
      <c r="E12" s="26"/>
      <c r="F12" s="26"/>
      <c r="G12" s="9"/>
      <c r="H12" s="27"/>
      <c r="I12" s="27"/>
      <c r="J12" s="1" t="s">
        <v>21</v>
      </c>
      <c r="K12" s="1">
        <f>SUM(C12-B12+F12-E12+I12-H12)/2</f>
        <v>210.5</v>
      </c>
      <c r="L12" s="1">
        <f>SUM(C12-B12+F12-E12+I12-H12)</f>
        <v>421</v>
      </c>
      <c r="M12" s="1">
        <f>SUM(K12*0.04+K12)</f>
        <v>218.92</v>
      </c>
    </row>
    <row r="13" spans="1:13" ht="34.5" customHeight="1" x14ac:dyDescent="0.2">
      <c r="A13" s="2" t="s">
        <v>22</v>
      </c>
      <c r="B13" s="28">
        <v>747474</v>
      </c>
      <c r="C13" s="28">
        <v>747749</v>
      </c>
      <c r="D13" s="9"/>
      <c r="E13" s="26"/>
      <c r="F13" s="26"/>
      <c r="G13" s="9"/>
      <c r="H13" s="26"/>
      <c r="I13" s="26"/>
      <c r="J13" s="1" t="s">
        <v>23</v>
      </c>
      <c r="K13" s="1">
        <f>SUM(C13-B13+F13-E13+I13-H13)/2</f>
        <v>137.5</v>
      </c>
      <c r="L13" s="1">
        <f>SUM(C13-B13+F13-E13+I13-H13)</f>
        <v>275</v>
      </c>
      <c r="M13" s="1">
        <f>SUM(K13*0.04+K13)</f>
        <v>143</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42548</v>
      </c>
      <c r="C3" s="3">
        <v>42552</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747894</v>
      </c>
      <c r="C9" s="32">
        <v>748665</v>
      </c>
      <c r="D9" s="9"/>
      <c r="E9" s="26"/>
      <c r="F9" s="26"/>
      <c r="G9" s="9"/>
      <c r="H9" s="26"/>
      <c r="I9" s="26"/>
      <c r="J9" s="1" t="s">
        <v>15</v>
      </c>
      <c r="K9" s="1">
        <f>SUM(C9-B9+F9-E9+I9-H9)/2</f>
        <v>385.5</v>
      </c>
      <c r="L9" s="1">
        <f>SUM(C9-B9+F9-E9+I9-H9)</f>
        <v>771</v>
      </c>
      <c r="M9" s="1">
        <f>SUM(K9*0.04+K9)</f>
        <v>400.92</v>
      </c>
    </row>
    <row r="10" spans="1:13" ht="34.5" customHeight="1" x14ac:dyDescent="0.2">
      <c r="A10" s="2" t="s">
        <v>16</v>
      </c>
      <c r="B10" s="28">
        <v>748698</v>
      </c>
      <c r="C10" s="28">
        <v>749635</v>
      </c>
      <c r="D10" s="9"/>
      <c r="E10" s="26"/>
      <c r="F10" s="26"/>
      <c r="G10" s="9"/>
      <c r="H10" s="26"/>
      <c r="I10" s="26"/>
      <c r="J10" s="1" t="s">
        <v>17</v>
      </c>
      <c r="K10" s="1">
        <f>SUM(C10-B10+F10-E10+I10-H10)/2</f>
        <v>468.5</v>
      </c>
      <c r="L10" s="1">
        <f>SUM(C10-B10+F10-E10+I10-H10)</f>
        <v>937</v>
      </c>
      <c r="M10" s="1">
        <f>SUM(K10*0.04+K10)</f>
        <v>487.24</v>
      </c>
    </row>
    <row r="11" spans="1:13" ht="34.5" customHeight="1" x14ac:dyDescent="0.2">
      <c r="A11" s="2" t="s">
        <v>18</v>
      </c>
      <c r="B11" s="28">
        <v>749668</v>
      </c>
      <c r="C11" s="28">
        <v>750719</v>
      </c>
      <c r="D11" s="9"/>
      <c r="E11" s="26"/>
      <c r="F11" s="26"/>
      <c r="G11" s="9"/>
      <c r="H11" s="26"/>
      <c r="I11" s="26"/>
      <c r="J11" s="1" t="s">
        <v>19</v>
      </c>
      <c r="K11" s="1">
        <f>SUM(C11-B11+F11-E11+I11-H11)/2</f>
        <v>525.5</v>
      </c>
      <c r="L11" s="1">
        <f>SUM(C11-B11+F11-E11+I11-H11)</f>
        <v>1051</v>
      </c>
      <c r="M11" s="1">
        <f>SUM(K11*0.04+K11)</f>
        <v>546.52</v>
      </c>
    </row>
    <row r="12" spans="1:13" ht="34.5" customHeight="1" x14ac:dyDescent="0.2">
      <c r="A12" s="2" t="s">
        <v>20</v>
      </c>
      <c r="B12" s="28">
        <v>750746</v>
      </c>
      <c r="C12" s="28">
        <v>751712</v>
      </c>
      <c r="D12" s="9"/>
      <c r="E12" s="26"/>
      <c r="F12" s="26"/>
      <c r="G12" s="9"/>
      <c r="H12" s="27"/>
      <c r="I12" s="27"/>
      <c r="J12" s="1" t="s">
        <v>21</v>
      </c>
      <c r="K12" s="1">
        <f>SUM(C12-B12+F12-E12+I12-H12)/2</f>
        <v>483</v>
      </c>
      <c r="L12" s="1">
        <f>SUM(C12-B12+F12-E12+I12-H12)</f>
        <v>966</v>
      </c>
      <c r="M12" s="1">
        <f>SUM(K12*0.04+K12)</f>
        <v>502.32</v>
      </c>
    </row>
    <row r="13" spans="1:13" ht="34.5" customHeight="1" x14ac:dyDescent="0.2">
      <c r="A13" s="2" t="s">
        <v>22</v>
      </c>
      <c r="B13" s="28">
        <v>751745</v>
      </c>
      <c r="C13" s="28">
        <v>752083</v>
      </c>
      <c r="D13" s="9"/>
      <c r="E13" s="26"/>
      <c r="F13" s="26"/>
      <c r="G13" s="9"/>
      <c r="H13" s="26"/>
      <c r="I13" s="26"/>
      <c r="J13" s="1" t="s">
        <v>23</v>
      </c>
      <c r="K13" s="1">
        <f>SUM(C13-B13+F13-E13+I13-H13)/2</f>
        <v>169</v>
      </c>
      <c r="L13" s="1">
        <f>SUM(C13-B13+F13-E13+I13-H13)</f>
        <v>338</v>
      </c>
      <c r="M13" s="1">
        <f>SUM(K13*0.04+K13)</f>
        <v>175.76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42555</v>
      </c>
      <c r="C3" s="3">
        <v>42559</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7"/>
      <c r="C9" s="33"/>
      <c r="D9" s="9"/>
      <c r="E9" s="26"/>
      <c r="F9" s="26"/>
      <c r="G9" s="9"/>
      <c r="H9" s="26"/>
      <c r="I9" s="26"/>
      <c r="J9" s="1" t="s">
        <v>15</v>
      </c>
      <c r="K9" s="1">
        <f>SUM(C9-B9+F9-E9+I9-H9)/2</f>
        <v>0</v>
      </c>
      <c r="L9" s="1">
        <f>SUM(C9-B9+F9-E9+I9-H9)</f>
        <v>0</v>
      </c>
      <c r="M9" s="1">
        <f>SUM(K9*0.04+K9)</f>
        <v>0</v>
      </c>
    </row>
    <row r="10" spans="1:13" ht="34.5" customHeight="1" x14ac:dyDescent="0.2">
      <c r="A10" s="2" t="s">
        <v>16</v>
      </c>
      <c r="B10" s="28">
        <v>752251</v>
      </c>
      <c r="C10" s="28">
        <v>753249</v>
      </c>
      <c r="D10" s="9"/>
      <c r="E10" s="26"/>
      <c r="F10" s="26"/>
      <c r="G10" s="9"/>
      <c r="H10" s="26"/>
      <c r="I10" s="26"/>
      <c r="J10" s="1" t="s">
        <v>17</v>
      </c>
      <c r="K10" s="1">
        <f>SUM(C10-B10+F10-E10+I10-H10)/2</f>
        <v>499</v>
      </c>
      <c r="L10" s="1">
        <f>SUM(C10-B10+F10-E10+I10-H10)</f>
        <v>998</v>
      </c>
      <c r="M10" s="1">
        <f>SUM(K10*0.04+K10)</f>
        <v>518.96</v>
      </c>
    </row>
    <row r="11" spans="1:13" ht="34.5" customHeight="1" x14ac:dyDescent="0.2">
      <c r="A11" s="2" t="s">
        <v>18</v>
      </c>
      <c r="B11" s="28">
        <v>753277</v>
      </c>
      <c r="C11" s="28">
        <v>754264</v>
      </c>
      <c r="D11" s="9"/>
      <c r="E11" s="26"/>
      <c r="F11" s="26"/>
      <c r="G11" s="9"/>
      <c r="H11" s="26"/>
      <c r="I11" s="26"/>
      <c r="J11" s="1" t="s">
        <v>19</v>
      </c>
      <c r="K11" s="1">
        <f>SUM(C11-B11+F11-E11+I11-H11)/2</f>
        <v>493.5</v>
      </c>
      <c r="L11" s="1">
        <f>SUM(C11-B11+F11-E11+I11-H11)</f>
        <v>987</v>
      </c>
      <c r="M11" s="1">
        <f>SUM(K11*0.04+K11)</f>
        <v>513.24</v>
      </c>
    </row>
    <row r="12" spans="1:13" ht="34.5" customHeight="1" x14ac:dyDescent="0.2">
      <c r="A12" s="2" t="s">
        <v>20</v>
      </c>
      <c r="B12" s="28">
        <v>754292</v>
      </c>
      <c r="C12" s="28">
        <v>755216</v>
      </c>
      <c r="D12" s="9"/>
      <c r="E12" s="26"/>
      <c r="F12" s="26"/>
      <c r="G12" s="9"/>
      <c r="H12" s="27"/>
      <c r="I12" s="27"/>
      <c r="J12" s="1" t="s">
        <v>21</v>
      </c>
      <c r="K12" s="1">
        <f>SUM(C12-B12+F12-E12+I12-H12)/2</f>
        <v>462</v>
      </c>
      <c r="L12" s="1">
        <f>SUM(C12-B12+F12-E12+I12-H12)</f>
        <v>924</v>
      </c>
      <c r="M12" s="1">
        <f>SUM(K12*0.04+K12)</f>
        <v>480.48</v>
      </c>
    </row>
    <row r="13" spans="1:13" ht="34.5" customHeight="1" x14ac:dyDescent="0.2">
      <c r="A13" s="2" t="s">
        <v>22</v>
      </c>
      <c r="B13" s="28">
        <v>755259</v>
      </c>
      <c r="C13" s="28">
        <v>755747</v>
      </c>
      <c r="D13" s="9"/>
      <c r="E13" s="26"/>
      <c r="F13" s="26"/>
      <c r="G13" s="9"/>
      <c r="H13" s="26"/>
      <c r="I13" s="26"/>
      <c r="J13" s="1" t="s">
        <v>23</v>
      </c>
      <c r="K13" s="1">
        <f>SUM(C13-B13+F13-E13+I13-H13)/2</f>
        <v>244</v>
      </c>
      <c r="L13" s="1">
        <f>SUM(C13-B13+F13-E13+I13-H13)</f>
        <v>488</v>
      </c>
      <c r="M13" s="1">
        <f>SUM(K13*0.04+K13)</f>
        <v>253.76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42562</v>
      </c>
      <c r="C3" s="3">
        <v>42566</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756033</v>
      </c>
      <c r="C9" s="32">
        <v>756994</v>
      </c>
      <c r="D9" s="9"/>
      <c r="E9" s="26"/>
      <c r="F9" s="26"/>
      <c r="G9" s="9"/>
      <c r="H9" s="26"/>
      <c r="I9" s="26"/>
      <c r="J9" s="1" t="s">
        <v>15</v>
      </c>
      <c r="K9" s="1">
        <f>SUM(C9-B9+F9-E9+I9-H9)/2</f>
        <v>480.5</v>
      </c>
      <c r="L9" s="1">
        <f>SUM(C9-B9+F9-E9+I9-H9)</f>
        <v>961</v>
      </c>
      <c r="M9" s="1">
        <f>SUM(K9*0.04+K9)</f>
        <v>499.72</v>
      </c>
    </row>
    <row r="10" spans="1:13" ht="34.5" customHeight="1" x14ac:dyDescent="0.2">
      <c r="A10" s="2" t="s">
        <v>16</v>
      </c>
      <c r="B10" s="28">
        <v>757025</v>
      </c>
      <c r="C10" s="28">
        <v>758056</v>
      </c>
      <c r="D10" s="9"/>
      <c r="E10" s="26"/>
      <c r="F10" s="26"/>
      <c r="G10" s="9"/>
      <c r="H10" s="26"/>
      <c r="I10" s="26"/>
      <c r="J10" s="1" t="s">
        <v>17</v>
      </c>
      <c r="K10" s="1">
        <f>SUM(C10-B10+F10-E10+I10-H10)/2</f>
        <v>515.5</v>
      </c>
      <c r="L10" s="1">
        <f>SUM(C10-B10+F10-E10+I10-H10)</f>
        <v>1031</v>
      </c>
      <c r="M10" s="1">
        <f>SUM(K10*0.04+K10)</f>
        <v>536.12</v>
      </c>
    </row>
    <row r="11" spans="1:13" ht="34.5" customHeight="1" x14ac:dyDescent="0.2">
      <c r="A11" s="2" t="s">
        <v>18</v>
      </c>
      <c r="B11" s="28">
        <v>758088</v>
      </c>
      <c r="C11" s="28">
        <v>758945</v>
      </c>
      <c r="D11" s="9"/>
      <c r="E11" s="26"/>
      <c r="F11" s="26"/>
      <c r="G11" s="9"/>
      <c r="H11" s="26"/>
      <c r="I11" s="26"/>
      <c r="J11" s="1" t="s">
        <v>19</v>
      </c>
      <c r="K11" s="1">
        <f>SUM(C11-B11+F11-E11+I11-H11)/2</f>
        <v>428.5</v>
      </c>
      <c r="L11" s="1">
        <f>SUM(C11-B11+F11-E11+I11-H11)</f>
        <v>857</v>
      </c>
      <c r="M11" s="1">
        <f>SUM(K11*0.04+K11)</f>
        <v>445.64</v>
      </c>
    </row>
    <row r="12" spans="1:13" ht="34.5" customHeight="1" x14ac:dyDescent="0.2">
      <c r="A12" s="2" t="s">
        <v>20</v>
      </c>
      <c r="B12" s="28">
        <v>758977</v>
      </c>
      <c r="C12" s="28">
        <v>759996</v>
      </c>
      <c r="D12" s="9"/>
      <c r="E12" s="26"/>
      <c r="F12" s="26"/>
      <c r="G12" s="9"/>
      <c r="H12" s="27"/>
      <c r="I12" s="27"/>
      <c r="J12" s="1" t="s">
        <v>21</v>
      </c>
      <c r="K12" s="1">
        <f>SUM(C12-B12+F12-E12+I12-H12)/2</f>
        <v>509.5</v>
      </c>
      <c r="L12" s="1">
        <f>SUM(C12-B12+F12-E12+I12-H12)</f>
        <v>1019</v>
      </c>
      <c r="M12" s="1">
        <f>SUM(K12*0.04+K12)</f>
        <v>529.88</v>
      </c>
    </row>
    <row r="13" spans="1:13" ht="34.5" customHeight="1" x14ac:dyDescent="0.2">
      <c r="A13" s="2" t="s">
        <v>22</v>
      </c>
      <c r="B13" s="28">
        <v>760024</v>
      </c>
      <c r="C13" s="28">
        <v>760373</v>
      </c>
      <c r="D13" s="9"/>
      <c r="E13" s="26"/>
      <c r="F13" s="26"/>
      <c r="G13" s="9"/>
      <c r="H13" s="26"/>
      <c r="I13" s="26"/>
      <c r="J13" s="1" t="s">
        <v>23</v>
      </c>
      <c r="K13" s="1">
        <f>SUM(C13-B13+F13-E13+I13-H13)/2</f>
        <v>174.5</v>
      </c>
      <c r="L13" s="1">
        <f>SUM(C13-B13+F13-E13+I13-H13)</f>
        <v>349</v>
      </c>
      <c r="M13" s="1">
        <f>SUM(K13*0.04+K13)</f>
        <v>181.48</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42569</v>
      </c>
      <c r="C3" s="3">
        <v>42573</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760583</v>
      </c>
      <c r="C9" s="32">
        <v>761555</v>
      </c>
      <c r="D9" s="9"/>
      <c r="E9" s="26"/>
      <c r="F9" s="26"/>
      <c r="G9" s="9"/>
      <c r="H9" s="26"/>
      <c r="I9" s="26"/>
      <c r="J9" s="1" t="s">
        <v>15</v>
      </c>
      <c r="K9" s="1">
        <f>SUM(C9-B9+F9-E9+I9-H9)/2</f>
        <v>486</v>
      </c>
      <c r="L9" s="1">
        <f>SUM(C9-B9+F9-E9+I9-H9)</f>
        <v>972</v>
      </c>
      <c r="M9" s="1">
        <f>SUM(K9*0.04+K9)</f>
        <v>505.44</v>
      </c>
    </row>
    <row r="10" spans="1:13" ht="34.5" customHeight="1" x14ac:dyDescent="0.2">
      <c r="A10" s="2" t="s">
        <v>16</v>
      </c>
      <c r="B10" s="28">
        <v>761599</v>
      </c>
      <c r="C10" s="28">
        <v>762552</v>
      </c>
      <c r="D10" s="9"/>
      <c r="E10" s="26"/>
      <c r="F10" s="26"/>
      <c r="G10" s="9"/>
      <c r="H10" s="26"/>
      <c r="I10" s="26"/>
      <c r="J10" s="1" t="s">
        <v>17</v>
      </c>
      <c r="K10" s="1">
        <f>SUM(C10-B10+F10-E10+I10-H10)/2</f>
        <v>476.5</v>
      </c>
      <c r="L10" s="1">
        <f>SUM(C10-B10+F10-E10+I10-H10)</f>
        <v>953</v>
      </c>
      <c r="M10" s="1">
        <f>SUM(K10*0.04+K10)</f>
        <v>495.56</v>
      </c>
    </row>
    <row r="11" spans="1:13" ht="34.5" customHeight="1" x14ac:dyDescent="0.2">
      <c r="A11" s="2" t="s">
        <v>18</v>
      </c>
      <c r="B11" s="28">
        <v>762593</v>
      </c>
      <c r="C11" s="28">
        <v>763728</v>
      </c>
      <c r="D11" s="9"/>
      <c r="E11" s="26"/>
      <c r="F11" s="26"/>
      <c r="G11" s="9"/>
      <c r="H11" s="26"/>
      <c r="I11" s="26"/>
      <c r="J11" s="1" t="s">
        <v>19</v>
      </c>
      <c r="K11" s="1">
        <f>SUM(C11-B11+F11-E11+I11-H11)/2</f>
        <v>567.5</v>
      </c>
      <c r="L11" s="1">
        <f>SUM(C11-B11+F11-E11+I11-H11)</f>
        <v>1135</v>
      </c>
      <c r="M11" s="1">
        <f>SUM(K11*0.04+K11)</f>
        <v>590.20000000000005</v>
      </c>
    </row>
    <row r="12" spans="1:13" ht="34.5" customHeight="1" x14ac:dyDescent="0.2">
      <c r="A12" s="2" t="s">
        <v>20</v>
      </c>
      <c r="B12" s="28">
        <v>763801</v>
      </c>
      <c r="C12" s="28">
        <v>764751</v>
      </c>
      <c r="D12" s="9"/>
      <c r="E12" s="26"/>
      <c r="F12" s="26"/>
      <c r="G12" s="9"/>
      <c r="H12" s="27"/>
      <c r="I12" s="27"/>
      <c r="J12" s="1" t="s">
        <v>21</v>
      </c>
      <c r="K12" s="1">
        <f>SUM(C12-B12+F12-E12+I12-H12)/2</f>
        <v>475</v>
      </c>
      <c r="L12" s="1">
        <f>SUM(C12-B12+F12-E12+I12-H12)</f>
        <v>950</v>
      </c>
      <c r="M12" s="1">
        <f>SUM(K12*0.04+K12)</f>
        <v>494</v>
      </c>
    </row>
    <row r="13" spans="1:13" ht="34.5" customHeight="1" x14ac:dyDescent="0.2">
      <c r="A13" s="2" t="s">
        <v>22</v>
      </c>
      <c r="B13" s="28">
        <v>764801</v>
      </c>
      <c r="C13" s="28">
        <v>765103</v>
      </c>
      <c r="D13" s="9"/>
      <c r="E13" s="26"/>
      <c r="F13" s="26"/>
      <c r="G13" s="9"/>
      <c r="H13" s="26"/>
      <c r="I13" s="26"/>
      <c r="J13" s="1" t="s">
        <v>23</v>
      </c>
      <c r="K13" s="1">
        <f>SUM(C13-B13+F13-E13+I13-H13)/2</f>
        <v>151</v>
      </c>
      <c r="L13" s="1">
        <f>SUM(C13-B13+F13-E13+I13-H13)</f>
        <v>302</v>
      </c>
      <c r="M13" s="1">
        <f>SUM(K13*0.04+K13)</f>
        <v>157.04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42576</v>
      </c>
      <c r="C3" s="3">
        <v>42580</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765317</v>
      </c>
      <c r="C9" s="32">
        <v>766339</v>
      </c>
      <c r="D9" s="9"/>
      <c r="E9" s="26"/>
      <c r="F9" s="26"/>
      <c r="G9" s="9"/>
      <c r="H9" s="26"/>
      <c r="I9" s="26"/>
      <c r="J9" s="1" t="s">
        <v>15</v>
      </c>
      <c r="K9" s="1">
        <f>SUM(C9-B9+F9-E9+I9-H9)/2</f>
        <v>511</v>
      </c>
      <c r="L9" s="1">
        <f>SUM(C9-B9+F9-E9+I9-H9)</f>
        <v>1022</v>
      </c>
      <c r="M9" s="1">
        <f>SUM(K9*0.04+K9)</f>
        <v>531.44000000000005</v>
      </c>
    </row>
    <row r="10" spans="1:13" ht="34.5" customHeight="1" x14ac:dyDescent="0.2">
      <c r="A10" s="2" t="s">
        <v>16</v>
      </c>
      <c r="B10" s="28">
        <v>766363</v>
      </c>
      <c r="C10" s="28">
        <v>767493</v>
      </c>
      <c r="D10" s="9"/>
      <c r="E10" s="26"/>
      <c r="F10" s="26"/>
      <c r="G10" s="9"/>
      <c r="H10" s="26"/>
      <c r="I10" s="26"/>
      <c r="J10" s="1" t="s">
        <v>17</v>
      </c>
      <c r="K10" s="1">
        <f>SUM(C10-B10+F10-E10+I10-H10)/2</f>
        <v>565</v>
      </c>
      <c r="L10" s="1">
        <f>SUM(C10-B10+F10-E10+I10-H10)</f>
        <v>1130</v>
      </c>
      <c r="M10" s="1">
        <f>SUM(K10*0.04+K10)</f>
        <v>587.6</v>
      </c>
    </row>
    <row r="11" spans="1:13" ht="34.5" customHeight="1" x14ac:dyDescent="0.2">
      <c r="A11" s="2" t="s">
        <v>18</v>
      </c>
      <c r="B11" s="28">
        <v>767525</v>
      </c>
      <c r="C11" s="28">
        <v>768604</v>
      </c>
      <c r="D11" s="9"/>
      <c r="E11" s="26"/>
      <c r="F11" s="26"/>
      <c r="G11" s="9"/>
      <c r="H11" s="26"/>
      <c r="I11" s="26"/>
      <c r="J11" s="1" t="s">
        <v>19</v>
      </c>
      <c r="K11" s="1">
        <f>SUM(C11-B11+F11-E11+I11-H11)/2</f>
        <v>539.5</v>
      </c>
      <c r="L11" s="1">
        <f>SUM(C11-B11+F11-E11+I11-H11)</f>
        <v>1079</v>
      </c>
      <c r="M11" s="1">
        <f>SUM(K11*0.04+K11)</f>
        <v>561.08000000000004</v>
      </c>
    </row>
    <row r="12" spans="1:13" ht="34.5" customHeight="1" x14ac:dyDescent="0.2">
      <c r="A12" s="2" t="s">
        <v>20</v>
      </c>
      <c r="B12" s="28">
        <v>768641</v>
      </c>
      <c r="C12" s="28">
        <v>769641</v>
      </c>
      <c r="D12" s="9"/>
      <c r="E12" s="26"/>
      <c r="F12" s="26"/>
      <c r="G12" s="9"/>
      <c r="H12" s="27"/>
      <c r="I12" s="27"/>
      <c r="J12" s="1" t="s">
        <v>21</v>
      </c>
      <c r="K12" s="1">
        <f>SUM(C12-B12+F12-E12+I12-H12)/2</f>
        <v>500</v>
      </c>
      <c r="L12" s="1">
        <f>SUM(C12-B12+F12-E12+I12-H12)</f>
        <v>1000</v>
      </c>
      <c r="M12" s="1">
        <f>SUM(K12*0.04+K12)</f>
        <v>520</v>
      </c>
    </row>
    <row r="13" spans="1:13" ht="34.5" customHeight="1" x14ac:dyDescent="0.2">
      <c r="A13" s="2" t="s">
        <v>22</v>
      </c>
      <c r="B13" s="28">
        <v>769677</v>
      </c>
      <c r="C13" s="28">
        <v>770121</v>
      </c>
      <c r="D13" s="9"/>
      <c r="E13" s="26"/>
      <c r="F13" s="26"/>
      <c r="G13" s="9"/>
      <c r="H13" s="26"/>
      <c r="I13" s="26"/>
      <c r="J13" s="1" t="s">
        <v>23</v>
      </c>
      <c r="K13" s="1">
        <f>SUM(C13-B13+F13-E13+I13-H13)/2</f>
        <v>222</v>
      </c>
      <c r="L13" s="1">
        <f>SUM(C13-B13+F13-E13+I13-H13)</f>
        <v>444</v>
      </c>
      <c r="M13" s="1">
        <f>SUM(K13*0.04+K13)</f>
        <v>230.88</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42583</v>
      </c>
      <c r="C3" s="3">
        <v>42587</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770428</v>
      </c>
      <c r="C9" s="32">
        <v>771670</v>
      </c>
      <c r="D9" s="9"/>
      <c r="E9" s="26"/>
      <c r="F9" s="26"/>
      <c r="G9" s="9"/>
      <c r="H9" s="26"/>
      <c r="I9" s="26"/>
      <c r="J9" s="1" t="s">
        <v>15</v>
      </c>
      <c r="K9" s="1">
        <f>SUM(C9-B9+F9-E9+I9-H9)/2</f>
        <v>621</v>
      </c>
      <c r="L9" s="1">
        <f>SUM(C9-B9+F9-E9+I9-H9)</f>
        <v>1242</v>
      </c>
      <c r="M9" s="1">
        <f>SUM(K9*0.04+K9)</f>
        <v>645.84</v>
      </c>
    </row>
    <row r="10" spans="1:13" ht="34.5" customHeight="1" x14ac:dyDescent="0.2">
      <c r="A10" s="2" t="s">
        <v>16</v>
      </c>
      <c r="B10" s="28">
        <v>771694</v>
      </c>
      <c r="C10" s="28">
        <v>772892</v>
      </c>
      <c r="D10" s="9"/>
      <c r="E10" s="26"/>
      <c r="F10" s="26"/>
      <c r="G10" s="9"/>
      <c r="H10" s="26"/>
      <c r="I10" s="26"/>
      <c r="J10" s="1" t="s">
        <v>17</v>
      </c>
      <c r="K10" s="1">
        <f>SUM(C10-B10+F10-E10+I10-H10)/2</f>
        <v>599</v>
      </c>
      <c r="L10" s="1">
        <f>SUM(C10-B10+F10-E10+I10-H10)</f>
        <v>1198</v>
      </c>
      <c r="M10" s="1">
        <f>SUM(K10*0.04+K10)</f>
        <v>622.96</v>
      </c>
    </row>
    <row r="11" spans="1:13" ht="34.5" customHeight="1" x14ac:dyDescent="0.2">
      <c r="A11" s="2" t="s">
        <v>18</v>
      </c>
      <c r="B11" s="28">
        <v>772922</v>
      </c>
      <c r="C11" s="28">
        <v>774007</v>
      </c>
      <c r="D11" s="9"/>
      <c r="E11" s="26"/>
      <c r="F11" s="26"/>
      <c r="G11" s="9"/>
      <c r="H11" s="26"/>
      <c r="I11" s="26"/>
      <c r="J11" s="1" t="s">
        <v>19</v>
      </c>
      <c r="K11" s="1">
        <f>SUM(C11-B11+F11-E11+I11-H11)/2</f>
        <v>542.5</v>
      </c>
      <c r="L11" s="1">
        <f>SUM(C11-B11+F11-E11+I11-H11)</f>
        <v>1085</v>
      </c>
      <c r="M11" s="1">
        <f>SUM(K11*0.04+K11)</f>
        <v>564.20000000000005</v>
      </c>
    </row>
    <row r="12" spans="1:13" ht="34.5" customHeight="1" x14ac:dyDescent="0.2">
      <c r="A12" s="2" t="s">
        <v>20</v>
      </c>
      <c r="B12" s="28">
        <v>774104</v>
      </c>
      <c r="C12" s="28">
        <v>775058</v>
      </c>
      <c r="D12" s="9"/>
      <c r="E12" s="26"/>
      <c r="F12" s="26"/>
      <c r="G12" s="9"/>
      <c r="H12" s="27"/>
      <c r="I12" s="27"/>
      <c r="J12" s="1" t="s">
        <v>21</v>
      </c>
      <c r="K12" s="1">
        <f>SUM(C12-B12+F12-E12+I12-H12)/2</f>
        <v>477</v>
      </c>
      <c r="L12" s="1">
        <f>SUM(C12-B12+F12-E12+I12-H12)</f>
        <v>954</v>
      </c>
      <c r="M12" s="1">
        <f>SUM(K12*0.04+K12)</f>
        <v>496.08</v>
      </c>
    </row>
    <row r="13" spans="1:13" ht="34.5" customHeight="1" x14ac:dyDescent="0.2">
      <c r="A13" s="2" t="s">
        <v>22</v>
      </c>
      <c r="B13" s="28">
        <v>775086</v>
      </c>
      <c r="C13" s="28">
        <v>775325</v>
      </c>
      <c r="D13" s="9"/>
      <c r="E13" s="26"/>
      <c r="F13" s="26"/>
      <c r="G13" s="9"/>
      <c r="H13" s="26"/>
      <c r="I13" s="26"/>
      <c r="J13" s="1" t="s">
        <v>23</v>
      </c>
      <c r="K13" s="1">
        <f>SUM(C13-B13+F13-E13+I13-H13)/2</f>
        <v>119.5</v>
      </c>
      <c r="L13" s="1">
        <f>SUM(C13-B13+F13-E13+I13-H13)</f>
        <v>239</v>
      </c>
      <c r="M13" s="1">
        <f>SUM(K13*0.04+K13)</f>
        <v>124.28</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42590</v>
      </c>
      <c r="C3" s="3">
        <v>42594</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775359</v>
      </c>
      <c r="C9" s="32">
        <v>775627</v>
      </c>
      <c r="D9" s="9"/>
      <c r="E9" s="26"/>
      <c r="F9" s="26"/>
      <c r="G9" s="9"/>
      <c r="H9" s="26"/>
      <c r="I9" s="26"/>
      <c r="J9" s="1" t="s">
        <v>15</v>
      </c>
      <c r="K9" s="1">
        <f>SUM(C9-B9+F9-E9+I9-H9)/2</f>
        <v>134</v>
      </c>
      <c r="L9" s="1">
        <f>SUM(C9-B9+F9-E9+I9-H9)</f>
        <v>268</v>
      </c>
      <c r="M9" s="1">
        <f>SUM(K9*0.04+K9)</f>
        <v>139.36000000000001</v>
      </c>
    </row>
    <row r="10" spans="1:13" ht="34.5" customHeight="1" x14ac:dyDescent="0.2">
      <c r="A10" s="2" t="s">
        <v>16</v>
      </c>
      <c r="B10" s="28">
        <v>775655</v>
      </c>
      <c r="C10" s="28">
        <v>775963</v>
      </c>
      <c r="D10" s="9"/>
      <c r="E10" s="26"/>
      <c r="F10" s="26"/>
      <c r="G10" s="9"/>
      <c r="H10" s="26"/>
      <c r="I10" s="26"/>
      <c r="J10" s="1" t="s">
        <v>17</v>
      </c>
      <c r="K10" s="1">
        <f>SUM(C10-B10+F10-E10+I10-H10)/2</f>
        <v>154</v>
      </c>
      <c r="L10" s="1">
        <f>SUM(C10-B10+F10-E10+I10-H10)</f>
        <v>308</v>
      </c>
      <c r="M10" s="1">
        <f>SUM(K10*0.04+K10)</f>
        <v>160.16</v>
      </c>
    </row>
    <row r="11" spans="1:13" ht="34.5" customHeight="1" x14ac:dyDescent="0.2">
      <c r="A11" s="2" t="s">
        <v>18</v>
      </c>
      <c r="B11" s="28">
        <v>775995</v>
      </c>
      <c r="C11" s="28">
        <v>776279</v>
      </c>
      <c r="D11" s="9"/>
      <c r="E11" s="26"/>
      <c r="F11" s="26"/>
      <c r="G11" s="9"/>
      <c r="H11" s="26"/>
      <c r="I11" s="26"/>
      <c r="J11" s="1" t="s">
        <v>19</v>
      </c>
      <c r="K11" s="1">
        <f>SUM(C11-B11+F11-E11+I11-H11)/2</f>
        <v>142</v>
      </c>
      <c r="L11" s="1">
        <f>SUM(C11-B11+F11-E11+I11-H11)</f>
        <v>284</v>
      </c>
      <c r="M11" s="1">
        <f>SUM(K11*0.04+K11)</f>
        <v>147.68</v>
      </c>
    </row>
    <row r="12" spans="1:13" ht="34.5" customHeight="1" x14ac:dyDescent="0.2">
      <c r="A12" s="2" t="s">
        <v>20</v>
      </c>
      <c r="B12" s="28">
        <v>776313</v>
      </c>
      <c r="C12" s="28">
        <v>776626</v>
      </c>
      <c r="D12" s="9"/>
      <c r="E12" s="26"/>
      <c r="F12" s="26"/>
      <c r="G12" s="9"/>
      <c r="H12" s="27"/>
      <c r="I12" s="27"/>
      <c r="J12" s="1" t="s">
        <v>21</v>
      </c>
      <c r="K12" s="1">
        <f>SUM(C12-B12+F12-E12+I12-H12)/2</f>
        <v>156.5</v>
      </c>
      <c r="L12" s="1">
        <f>SUM(C12-B12+F12-E12+I12-H12)</f>
        <v>313</v>
      </c>
      <c r="M12" s="1">
        <f>SUM(K12*0.04+K12)</f>
        <v>162.76</v>
      </c>
    </row>
    <row r="13" spans="1:13" ht="34.5" customHeight="1" x14ac:dyDescent="0.2">
      <c r="A13" s="2" t="s">
        <v>22</v>
      </c>
      <c r="B13" s="28">
        <v>776653</v>
      </c>
      <c r="C13" s="28">
        <v>776924</v>
      </c>
      <c r="D13" s="9"/>
      <c r="E13" s="26"/>
      <c r="F13" s="26"/>
      <c r="G13" s="9"/>
      <c r="H13" s="26"/>
      <c r="I13" s="26"/>
      <c r="J13" s="1" t="s">
        <v>23</v>
      </c>
      <c r="K13" s="1">
        <f>SUM(C13-B13+F13-E13+I13-H13)/2</f>
        <v>135.5</v>
      </c>
      <c r="L13" s="1">
        <f>SUM(C13-B13+F13-E13+I13-H13)</f>
        <v>271</v>
      </c>
      <c r="M13" s="1">
        <f>SUM(K13*0.04+K13)</f>
        <v>140.91999999999999</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20"/>
  <sheetViews>
    <sheetView workbookViewId="0">
      <selection activeCell="C14" sqref="C14"/>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41890</v>
      </c>
      <c r="C3" s="3">
        <v>41894</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855794</v>
      </c>
      <c r="C9" s="8">
        <v>858413</v>
      </c>
      <c r="D9" s="9"/>
      <c r="E9" s="26"/>
      <c r="F9" s="26"/>
      <c r="G9" s="9"/>
      <c r="H9" s="8">
        <v>369670</v>
      </c>
      <c r="I9" s="8">
        <v>370002</v>
      </c>
      <c r="J9" s="1" t="s">
        <v>15</v>
      </c>
      <c r="K9" s="1">
        <f>SUM(C9-B9+F9-E9+I9-H9)/2</f>
        <v>1475.5</v>
      </c>
      <c r="L9" s="1">
        <f>SUM(C9-B9+F9-E9+I9-H9)</f>
        <v>2951</v>
      </c>
      <c r="M9" s="1">
        <f>SUM(K9*0.04+K9)</f>
        <v>1534.52</v>
      </c>
    </row>
    <row r="10" spans="1:13" ht="34.5" customHeight="1" x14ac:dyDescent="0.2">
      <c r="A10" s="2" t="s">
        <v>16</v>
      </c>
      <c r="B10" s="8">
        <v>858448</v>
      </c>
      <c r="C10" s="8">
        <v>861392</v>
      </c>
      <c r="D10" s="9"/>
      <c r="E10" s="26"/>
      <c r="F10" s="26"/>
      <c r="G10" s="9"/>
      <c r="H10" s="8">
        <v>370039</v>
      </c>
      <c r="I10" s="8">
        <v>370442</v>
      </c>
      <c r="J10" s="1" t="s">
        <v>17</v>
      </c>
      <c r="K10" s="1">
        <f>SUM(C10-B10+F10-E10+I10-H10)/2</f>
        <v>1673.5</v>
      </c>
      <c r="L10" s="1">
        <f>SUM(C10-B10+F10-E10+I10-H10)</f>
        <v>3347</v>
      </c>
      <c r="M10" s="1">
        <f>SUM(K10*0.04+K10)</f>
        <v>1740.44</v>
      </c>
    </row>
    <row r="11" spans="1:13" ht="34.5" customHeight="1" x14ac:dyDescent="0.2">
      <c r="A11" s="2" t="s">
        <v>18</v>
      </c>
      <c r="B11" s="8">
        <v>861438</v>
      </c>
      <c r="C11" s="8">
        <v>864233</v>
      </c>
      <c r="D11" s="9"/>
      <c r="E11" s="26"/>
      <c r="F11" s="26"/>
      <c r="G11" s="9"/>
      <c r="H11" s="8">
        <v>370506</v>
      </c>
      <c r="I11" s="8">
        <v>370900</v>
      </c>
      <c r="J11" s="1" t="s">
        <v>19</v>
      </c>
      <c r="K11" s="1">
        <f>SUM(C11-B11+F11-E11+I11-H11)/2</f>
        <v>1594.5</v>
      </c>
      <c r="L11" s="1">
        <f>SUM(C11-B11+F11-E11+I11-H11)</f>
        <v>3189</v>
      </c>
      <c r="M11" s="1">
        <f>SUM(K11*0.04+K11)</f>
        <v>1658.28</v>
      </c>
    </row>
    <row r="12" spans="1:13" ht="34.5" customHeight="1" x14ac:dyDescent="0.2">
      <c r="A12" s="2" t="s">
        <v>20</v>
      </c>
      <c r="B12" s="8">
        <v>864272</v>
      </c>
      <c r="C12" s="8">
        <v>867384</v>
      </c>
      <c r="D12" s="9"/>
      <c r="E12" s="26"/>
      <c r="F12" s="26"/>
      <c r="G12" s="9"/>
      <c r="H12" s="8">
        <v>370936</v>
      </c>
      <c r="I12" s="8">
        <v>371333</v>
      </c>
      <c r="J12" s="1" t="s">
        <v>21</v>
      </c>
      <c r="K12" s="1">
        <f>SUM(C12-B12+F12-E12+I12-H12)/2</f>
        <v>1754.5</v>
      </c>
      <c r="L12" s="1">
        <f>SUM(C12-B12+F12-E12+I12-H12)</f>
        <v>3509</v>
      </c>
      <c r="M12" s="1">
        <f>SUM(K12*0.04+K12)</f>
        <v>1824.68</v>
      </c>
    </row>
    <row r="13" spans="1:13" ht="34.5" customHeight="1" x14ac:dyDescent="0.2">
      <c r="A13" s="2" t="s">
        <v>22</v>
      </c>
      <c r="B13" s="8">
        <v>867426</v>
      </c>
      <c r="C13" s="8">
        <v>868436</v>
      </c>
      <c r="D13" s="9"/>
      <c r="E13" s="26"/>
      <c r="F13" s="26"/>
      <c r="G13" s="9"/>
      <c r="H13" s="26"/>
      <c r="I13" s="26"/>
      <c r="J13" s="1" t="s">
        <v>23</v>
      </c>
      <c r="K13" s="1">
        <f>SUM(C13-B13+F13-E13+I13-H13)/2</f>
        <v>505</v>
      </c>
      <c r="L13" s="1">
        <f>SUM(C13-B13+F13-E13+I13-H13)</f>
        <v>1010</v>
      </c>
      <c r="M13" s="1">
        <f>SUM(K13*0.04+K13)</f>
        <v>525.20000000000005</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42597</v>
      </c>
      <c r="C3" s="3">
        <v>42601</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776958</v>
      </c>
      <c r="C9" s="32">
        <v>777273</v>
      </c>
      <c r="D9" s="9"/>
      <c r="E9" s="26"/>
      <c r="F9" s="26"/>
      <c r="G9" s="9"/>
      <c r="H9" s="26"/>
      <c r="I9" s="26"/>
      <c r="J9" s="1" t="s">
        <v>15</v>
      </c>
      <c r="K9" s="1">
        <f>SUM(C9-B9+F9-E9+I9-H9)/2</f>
        <v>157.5</v>
      </c>
      <c r="L9" s="1">
        <f>SUM(C9-B9+F9-E9+I9-H9)</f>
        <v>315</v>
      </c>
      <c r="M9" s="1">
        <f>SUM(K9*0.04+K9)</f>
        <v>163.80000000000001</v>
      </c>
    </row>
    <row r="10" spans="1:13" ht="34.5" customHeight="1" x14ac:dyDescent="0.2">
      <c r="A10" s="2" t="s">
        <v>16</v>
      </c>
      <c r="B10" s="28">
        <v>777312</v>
      </c>
      <c r="C10" s="28">
        <v>777675</v>
      </c>
      <c r="D10" s="9"/>
      <c r="E10" s="26"/>
      <c r="F10" s="26"/>
      <c r="G10" s="9"/>
      <c r="H10" s="26"/>
      <c r="I10" s="26"/>
      <c r="J10" s="1" t="s">
        <v>17</v>
      </c>
      <c r="K10" s="1">
        <f>SUM(C10-B10+F10-E10+I10-H10)/2</f>
        <v>181.5</v>
      </c>
      <c r="L10" s="1">
        <f>SUM(C10-B10+F10-E10+I10-H10)</f>
        <v>363</v>
      </c>
      <c r="M10" s="1">
        <f>SUM(K10*0.04+K10)</f>
        <v>188.76</v>
      </c>
    </row>
    <row r="11" spans="1:13" ht="34.5" customHeight="1" x14ac:dyDescent="0.2">
      <c r="A11" s="2" t="s">
        <v>18</v>
      </c>
      <c r="B11" s="28">
        <v>777763</v>
      </c>
      <c r="C11" s="28">
        <v>778056</v>
      </c>
      <c r="D11" s="9"/>
      <c r="E11" s="26"/>
      <c r="F11" s="26"/>
      <c r="G11" s="9"/>
      <c r="H11" s="26"/>
      <c r="I11" s="26"/>
      <c r="J11" s="1" t="s">
        <v>19</v>
      </c>
      <c r="K11" s="1">
        <f>SUM(C11-B11+F11-E11+I11-H11)/2</f>
        <v>146.5</v>
      </c>
      <c r="L11" s="1">
        <f>SUM(C11-B11+F11-E11+I11-H11)</f>
        <v>293</v>
      </c>
      <c r="M11" s="1">
        <f>SUM(K11*0.04+K11)</f>
        <v>152.36000000000001</v>
      </c>
    </row>
    <row r="12" spans="1:13" ht="34.5" customHeight="1" x14ac:dyDescent="0.2">
      <c r="A12" s="2" t="s">
        <v>20</v>
      </c>
      <c r="B12" s="28">
        <v>778095</v>
      </c>
      <c r="C12" s="28">
        <v>778338</v>
      </c>
      <c r="D12" s="9"/>
      <c r="E12" s="26"/>
      <c r="F12" s="26"/>
      <c r="G12" s="9"/>
      <c r="H12" s="27"/>
      <c r="I12" s="27"/>
      <c r="J12" s="1" t="s">
        <v>21</v>
      </c>
      <c r="K12" s="1">
        <f>SUM(C12-B12+F12-E12+I12-H12)/2</f>
        <v>121.5</v>
      </c>
      <c r="L12" s="1">
        <f>SUM(C12-B12+F12-E12+I12-H12)</f>
        <v>243</v>
      </c>
      <c r="M12" s="1">
        <f>SUM(K12*0.04+K12)</f>
        <v>126.36</v>
      </c>
    </row>
    <row r="13" spans="1:13" ht="34.5" customHeight="1" x14ac:dyDescent="0.2">
      <c r="A13" s="2" t="s">
        <v>22</v>
      </c>
      <c r="B13" s="28">
        <v>778362</v>
      </c>
      <c r="C13" s="28">
        <v>778655</v>
      </c>
      <c r="D13" s="9"/>
      <c r="E13" s="26"/>
      <c r="F13" s="26"/>
      <c r="G13" s="9"/>
      <c r="H13" s="26"/>
      <c r="I13" s="26"/>
      <c r="J13" s="1" t="s">
        <v>23</v>
      </c>
      <c r="K13" s="1">
        <f>SUM(C13-B13+F13-E13+I13-H13)/2</f>
        <v>146.5</v>
      </c>
      <c r="L13" s="1">
        <f>SUM(C13-B13+F13-E13+I13-H13)</f>
        <v>293</v>
      </c>
      <c r="M13" s="1">
        <f>SUM(K13*0.04+K13)</f>
        <v>152.36000000000001</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42604</v>
      </c>
      <c r="C3" s="3">
        <v>42608</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778676</v>
      </c>
      <c r="C9" s="32">
        <v>779252</v>
      </c>
      <c r="D9" s="9"/>
      <c r="E9" s="26"/>
      <c r="F9" s="26"/>
      <c r="G9" s="9"/>
      <c r="H9" s="26"/>
      <c r="I9" s="26"/>
      <c r="J9" s="1" t="s">
        <v>15</v>
      </c>
      <c r="K9" s="1">
        <f>SUM(C9-B9+F9-E9+I9-H9)/2</f>
        <v>288</v>
      </c>
      <c r="L9" s="1">
        <f>SUM(C9-B9+F9-E9+I9-H9)</f>
        <v>576</v>
      </c>
      <c r="M9" s="1">
        <f>SUM(K9*0.04+K9)</f>
        <v>299.52</v>
      </c>
    </row>
    <row r="10" spans="1:13" ht="34.5" customHeight="1" x14ac:dyDescent="0.2">
      <c r="A10" s="2" t="s">
        <v>16</v>
      </c>
      <c r="B10" s="28">
        <v>779286</v>
      </c>
      <c r="C10" s="28">
        <v>779688</v>
      </c>
      <c r="D10" s="9"/>
      <c r="E10" s="26"/>
      <c r="F10" s="26"/>
      <c r="G10" s="9"/>
      <c r="H10" s="26"/>
      <c r="I10" s="26"/>
      <c r="J10" s="1" t="s">
        <v>17</v>
      </c>
      <c r="K10" s="1">
        <f>SUM(C10-B10+F10-E10+I10-H10)/2</f>
        <v>201</v>
      </c>
      <c r="L10" s="1">
        <f>SUM(C10-B10+F10-E10+I10-H10)</f>
        <v>402</v>
      </c>
      <c r="M10" s="1">
        <f>SUM(K10*0.04+K10)</f>
        <v>209.04</v>
      </c>
    </row>
    <row r="11" spans="1:13" ht="34.5" customHeight="1" x14ac:dyDescent="0.2">
      <c r="A11" s="2" t="s">
        <v>18</v>
      </c>
      <c r="B11" s="28">
        <v>779738</v>
      </c>
      <c r="C11" s="28">
        <v>780178</v>
      </c>
      <c r="D11" s="9"/>
      <c r="E11" s="26"/>
      <c r="F11" s="26"/>
      <c r="G11" s="9"/>
      <c r="H11" s="26"/>
      <c r="I11" s="26"/>
      <c r="J11" s="1" t="s">
        <v>19</v>
      </c>
      <c r="K11" s="1">
        <f>SUM(C11-B11+F11-E11+I11-H11)/2</f>
        <v>220</v>
      </c>
      <c r="L11" s="1">
        <f>SUM(C11-B11+F11-E11+I11-H11)</f>
        <v>440</v>
      </c>
      <c r="M11" s="1">
        <f>SUM(K11*0.04+K11)</f>
        <v>228.8</v>
      </c>
    </row>
    <row r="12" spans="1:13" ht="34.5" customHeight="1" x14ac:dyDescent="0.2">
      <c r="A12" s="2" t="s">
        <v>20</v>
      </c>
      <c r="B12" s="28">
        <v>780216</v>
      </c>
      <c r="C12" s="28">
        <v>782888</v>
      </c>
      <c r="D12" s="9"/>
      <c r="E12" s="26"/>
      <c r="F12" s="26"/>
      <c r="G12" s="9"/>
      <c r="H12" s="27"/>
      <c r="I12" s="27"/>
      <c r="J12" s="1" t="s">
        <v>21</v>
      </c>
      <c r="K12" s="1">
        <f>SUM(C12-B12+F12-E12+I12-H12)/2</f>
        <v>1336</v>
      </c>
      <c r="L12" s="1">
        <f>SUM(C12-B12+F12-E12+I12-H12)</f>
        <v>2672</v>
      </c>
      <c r="M12" s="1">
        <f>SUM(K12*0.04+K12)</f>
        <v>1389.44</v>
      </c>
    </row>
    <row r="13" spans="1:13" ht="34.5" customHeight="1" x14ac:dyDescent="0.2">
      <c r="A13" s="2" t="s">
        <v>22</v>
      </c>
      <c r="B13" s="28">
        <v>782932</v>
      </c>
      <c r="C13" s="28">
        <v>783399</v>
      </c>
      <c r="D13" s="9"/>
      <c r="E13" s="26"/>
      <c r="F13" s="26"/>
      <c r="G13" s="9"/>
      <c r="H13" s="26"/>
      <c r="I13" s="26"/>
      <c r="J13" s="1" t="s">
        <v>23</v>
      </c>
      <c r="K13" s="1">
        <f>SUM(C13-B13+F13-E13+I13-H13)/2</f>
        <v>233.5</v>
      </c>
      <c r="L13" s="1">
        <f>SUM(C13-B13+F13-E13+I13-H13)</f>
        <v>467</v>
      </c>
      <c r="M13" s="1">
        <f>SUM(K13*0.04+K13)</f>
        <v>242.84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42611</v>
      </c>
      <c r="C3" s="3">
        <v>42615</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783913</v>
      </c>
      <c r="C9" s="32">
        <v>786846</v>
      </c>
      <c r="D9" s="9"/>
      <c r="E9" s="26"/>
      <c r="F9" s="26"/>
      <c r="G9" s="9"/>
      <c r="H9" s="26"/>
      <c r="I9" s="26"/>
      <c r="J9" s="1" t="s">
        <v>15</v>
      </c>
      <c r="K9" s="1">
        <f>SUM(C9-B9+F9-E9+I9-H9)/2</f>
        <v>1466.5</v>
      </c>
      <c r="L9" s="1">
        <f>SUM(C9-B9+F9-E9+I9-H9)</f>
        <v>2933</v>
      </c>
      <c r="M9" s="1">
        <f>SUM(K9*0.04+K9)</f>
        <v>1525.16</v>
      </c>
    </row>
    <row r="10" spans="1:13" ht="34.5" customHeight="1" x14ac:dyDescent="0.2">
      <c r="A10" s="2" t="s">
        <v>16</v>
      </c>
      <c r="B10" s="28">
        <v>786888</v>
      </c>
      <c r="C10" s="28">
        <v>790515</v>
      </c>
      <c r="D10" s="9"/>
      <c r="E10" s="26"/>
      <c r="F10" s="26"/>
      <c r="G10" s="9"/>
      <c r="H10" s="26"/>
      <c r="I10" s="26"/>
      <c r="J10" s="1" t="s">
        <v>17</v>
      </c>
      <c r="K10" s="1">
        <f>SUM(C10-B10+F10-E10+I10-H10)/2</f>
        <v>1813.5</v>
      </c>
      <c r="L10" s="1">
        <f>SUM(C10-B10+F10-E10+I10-H10)</f>
        <v>3627</v>
      </c>
      <c r="M10" s="1">
        <f>SUM(K10*0.04+K10)</f>
        <v>1886.04</v>
      </c>
    </row>
    <row r="11" spans="1:13" ht="34.5" customHeight="1" x14ac:dyDescent="0.2">
      <c r="A11" s="2" t="s">
        <v>18</v>
      </c>
      <c r="B11" s="28">
        <v>790555</v>
      </c>
      <c r="C11" s="28">
        <v>793871</v>
      </c>
      <c r="D11" s="9"/>
      <c r="E11" s="26"/>
      <c r="F11" s="26"/>
      <c r="G11" s="9"/>
      <c r="H11" s="26"/>
      <c r="I11" s="26"/>
      <c r="J11" s="1" t="s">
        <v>19</v>
      </c>
      <c r="K11" s="1">
        <f>SUM(C11-B11+F11-E11+I11-H11)/2</f>
        <v>1658</v>
      </c>
      <c r="L11" s="1">
        <f>SUM(C11-B11+F11-E11+I11-H11)</f>
        <v>3316</v>
      </c>
      <c r="M11" s="1">
        <f>SUM(K11*0.04+K11)</f>
        <v>1724.32</v>
      </c>
    </row>
    <row r="12" spans="1:13" ht="34.5" customHeight="1" x14ac:dyDescent="0.2">
      <c r="A12" s="2" t="s">
        <v>20</v>
      </c>
      <c r="B12" s="28">
        <v>793905</v>
      </c>
      <c r="C12" s="28">
        <v>797388</v>
      </c>
      <c r="D12" s="9"/>
      <c r="E12" s="26"/>
      <c r="F12" s="26"/>
      <c r="G12" s="9"/>
      <c r="H12" s="27"/>
      <c r="I12" s="27"/>
      <c r="J12" s="1" t="s">
        <v>21</v>
      </c>
      <c r="K12" s="1">
        <f>SUM(C12-B12+F12-E12+I12-H12)/2</f>
        <v>1741.5</v>
      </c>
      <c r="L12" s="1">
        <f>SUM(C12-B12+F12-E12+I12-H12)</f>
        <v>3483</v>
      </c>
      <c r="M12" s="1">
        <f>SUM(K12*0.04+K12)</f>
        <v>1811.16</v>
      </c>
    </row>
    <row r="13" spans="1:13" ht="34.5" customHeight="1" x14ac:dyDescent="0.2">
      <c r="A13" s="2" t="s">
        <v>22</v>
      </c>
      <c r="B13" s="28">
        <v>797426</v>
      </c>
      <c r="C13" s="28">
        <v>798152</v>
      </c>
      <c r="D13" s="9"/>
      <c r="E13" s="26"/>
      <c r="F13" s="26"/>
      <c r="G13" s="9"/>
      <c r="H13" s="26"/>
      <c r="I13" s="26"/>
      <c r="J13" s="1" t="s">
        <v>23</v>
      </c>
      <c r="K13" s="1">
        <f>SUM(C13-B13+F13-E13+I13-H13)/2</f>
        <v>363</v>
      </c>
      <c r="L13" s="1">
        <f>SUM(C13-B13+F13-E13+I13-H13)</f>
        <v>726</v>
      </c>
      <c r="M13" s="1">
        <f>SUM(K13*0.04+K13)</f>
        <v>377.52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42618</v>
      </c>
      <c r="C3" s="3">
        <v>42622</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7"/>
      <c r="C9" s="33"/>
      <c r="D9" s="9"/>
      <c r="E9" s="26"/>
      <c r="F9" s="26"/>
      <c r="G9" s="9"/>
      <c r="H9" s="26"/>
      <c r="I9" s="26"/>
      <c r="J9" s="1" t="s">
        <v>15</v>
      </c>
      <c r="K9" s="1">
        <f>SUM(C9-B9+F9-E9+I9-H9)/2</f>
        <v>0</v>
      </c>
      <c r="L9" s="1">
        <f>SUM(C9-B9+F9-E9+I9-H9)</f>
        <v>0</v>
      </c>
      <c r="M9" s="1">
        <f>SUM(K9*0.04+K9)</f>
        <v>0</v>
      </c>
    </row>
    <row r="10" spans="1:13" ht="34.5" customHeight="1" x14ac:dyDescent="0.2">
      <c r="A10" s="2" t="s">
        <v>16</v>
      </c>
      <c r="B10" s="28">
        <v>798484</v>
      </c>
      <c r="C10" s="28">
        <v>802788</v>
      </c>
      <c r="D10" s="9"/>
      <c r="E10" s="26"/>
      <c r="F10" s="26"/>
      <c r="G10" s="9"/>
      <c r="H10" s="26"/>
      <c r="I10" s="26"/>
      <c r="J10" s="1" t="s">
        <v>17</v>
      </c>
      <c r="K10" s="1">
        <f>SUM(C10-B10+F10-E10+I10-H10)/2</f>
        <v>2152</v>
      </c>
      <c r="L10" s="1">
        <f>SUM(C10-B10+F10-E10+I10-H10)</f>
        <v>4304</v>
      </c>
      <c r="M10" s="1">
        <f>SUM(K10*0.04+K10)</f>
        <v>2238.08</v>
      </c>
    </row>
    <row r="11" spans="1:13" ht="34.5" customHeight="1" x14ac:dyDescent="0.2">
      <c r="A11" s="2" t="s">
        <v>18</v>
      </c>
      <c r="B11" s="28">
        <v>802817</v>
      </c>
      <c r="C11" s="28">
        <v>806122</v>
      </c>
      <c r="D11" s="9"/>
      <c r="E11" s="26"/>
      <c r="F11" s="26"/>
      <c r="G11" s="9"/>
      <c r="H11" s="26"/>
      <c r="I11" s="26"/>
      <c r="J11" s="1" t="s">
        <v>19</v>
      </c>
      <c r="K11" s="1">
        <f>SUM(C11-B11+F11-E11+I11-H11)/2</f>
        <v>1652.5</v>
      </c>
      <c r="L11" s="1">
        <f>SUM(C11-B11+F11-E11+I11-H11)</f>
        <v>3305</v>
      </c>
      <c r="M11" s="1">
        <f>SUM(K11*0.04+K11)</f>
        <v>1718.6</v>
      </c>
    </row>
    <row r="12" spans="1:13" ht="34.5" customHeight="1" x14ac:dyDescent="0.2">
      <c r="A12" s="2" t="s">
        <v>20</v>
      </c>
      <c r="B12" s="28">
        <v>806172</v>
      </c>
      <c r="C12" s="28">
        <v>809975</v>
      </c>
      <c r="D12" s="9"/>
      <c r="E12" s="26"/>
      <c r="F12" s="26"/>
      <c r="G12" s="9"/>
      <c r="H12" s="27"/>
      <c r="I12" s="27"/>
      <c r="J12" s="1" t="s">
        <v>21</v>
      </c>
      <c r="K12" s="1">
        <f>SUM(C12-B12+F12-E12+I12-H12)/2</f>
        <v>1901.5</v>
      </c>
      <c r="L12" s="1">
        <f>SUM(C12-B12+F12-E12+I12-H12)</f>
        <v>3803</v>
      </c>
      <c r="M12" s="1">
        <f>SUM(K12*0.04+K12)</f>
        <v>1977.56</v>
      </c>
    </row>
    <row r="13" spans="1:13" ht="34.5" customHeight="1" x14ac:dyDescent="0.2">
      <c r="A13" s="2" t="s">
        <v>22</v>
      </c>
      <c r="B13" s="28">
        <v>810026</v>
      </c>
      <c r="C13" s="28">
        <v>810699</v>
      </c>
      <c r="D13" s="9"/>
      <c r="E13" s="26"/>
      <c r="F13" s="26"/>
      <c r="G13" s="9"/>
      <c r="H13" s="26"/>
      <c r="I13" s="26"/>
      <c r="J13" s="1" t="s">
        <v>23</v>
      </c>
      <c r="K13" s="1">
        <f>SUM(C13-B13+F13-E13+I13-H13)/2</f>
        <v>336.5</v>
      </c>
      <c r="L13" s="1">
        <f>SUM(C13-B13+F13-E13+I13-H13)</f>
        <v>673</v>
      </c>
      <c r="M13" s="1">
        <f>SUM(K13*0.04+K13)</f>
        <v>349.96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42625</v>
      </c>
      <c r="C3" s="3">
        <v>42629</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811463</v>
      </c>
      <c r="C9" s="32">
        <v>814941</v>
      </c>
      <c r="D9" s="9"/>
      <c r="E9" s="26"/>
      <c r="F9" s="26"/>
      <c r="G9" s="9"/>
      <c r="H9" s="26"/>
      <c r="I9" s="26"/>
      <c r="J9" s="1" t="s">
        <v>15</v>
      </c>
      <c r="K9" s="1">
        <f>SUM(C9-B9+F9-E9+I9-H9)/2</f>
        <v>1739</v>
      </c>
      <c r="L9" s="1">
        <f>SUM(C9-B9+F9-E9+I9-H9)</f>
        <v>3478</v>
      </c>
      <c r="M9" s="1">
        <f>SUM(K9*0.04+K9)</f>
        <v>1808.56</v>
      </c>
    </row>
    <row r="10" spans="1:13" ht="34.5" customHeight="1" x14ac:dyDescent="0.2">
      <c r="A10" s="2" t="s">
        <v>16</v>
      </c>
      <c r="B10" s="28">
        <v>814983</v>
      </c>
      <c r="C10" s="28">
        <v>818759</v>
      </c>
      <c r="D10" s="9"/>
      <c r="E10" s="26"/>
      <c r="F10" s="26"/>
      <c r="G10" s="9"/>
      <c r="H10" s="26"/>
      <c r="I10" s="26"/>
      <c r="J10" s="1" t="s">
        <v>17</v>
      </c>
      <c r="K10" s="1">
        <f>SUM(C10-B10+F10-E10+I10-H10)/2</f>
        <v>1888</v>
      </c>
      <c r="L10" s="1">
        <f>SUM(C10-B10+F10-E10+I10-H10)</f>
        <v>3776</v>
      </c>
      <c r="M10" s="1">
        <f>SUM(K10*0.04+K10)</f>
        <v>1963.52</v>
      </c>
    </row>
    <row r="11" spans="1:13" ht="34.5" customHeight="1" x14ac:dyDescent="0.2">
      <c r="A11" s="2" t="s">
        <v>18</v>
      </c>
      <c r="B11" s="28">
        <v>818796</v>
      </c>
      <c r="C11" s="28">
        <v>822345</v>
      </c>
      <c r="D11" s="9"/>
      <c r="E11" s="26"/>
      <c r="F11" s="26"/>
      <c r="G11" s="9"/>
      <c r="H11" s="26"/>
      <c r="I11" s="26"/>
      <c r="J11" s="1" t="s">
        <v>19</v>
      </c>
      <c r="K11" s="1">
        <f>SUM(C11-B11+F11-E11+I11-H11)/2</f>
        <v>1774.5</v>
      </c>
      <c r="L11" s="1">
        <f>SUM(C11-B11+F11-E11+I11-H11)</f>
        <v>3549</v>
      </c>
      <c r="M11" s="1">
        <f>SUM(K11*0.04+K11)</f>
        <v>1845.48</v>
      </c>
    </row>
    <row r="12" spans="1:13" ht="34.5" customHeight="1" x14ac:dyDescent="0.2">
      <c r="A12" s="2" t="s">
        <v>20</v>
      </c>
      <c r="B12" s="28">
        <v>822383</v>
      </c>
      <c r="C12" s="28">
        <v>826178</v>
      </c>
      <c r="D12" s="9"/>
      <c r="E12" s="26"/>
      <c r="F12" s="26"/>
      <c r="G12" s="9"/>
      <c r="H12" s="27"/>
      <c r="I12" s="27"/>
      <c r="J12" s="1" t="s">
        <v>21</v>
      </c>
      <c r="K12" s="1">
        <f>SUM(C12-B12+F12-E12+I12-H12)/2</f>
        <v>1897.5</v>
      </c>
      <c r="L12" s="1">
        <f>SUM(C12-B12+F12-E12+I12-H12)</f>
        <v>3795</v>
      </c>
      <c r="M12" s="1">
        <f>SUM(K12*0.04+K12)</f>
        <v>1973.4</v>
      </c>
    </row>
    <row r="13" spans="1:13" ht="34.5" customHeight="1" x14ac:dyDescent="0.2">
      <c r="A13" s="2" t="s">
        <v>22</v>
      </c>
      <c r="B13" s="28">
        <v>826207</v>
      </c>
      <c r="C13" s="28">
        <v>826993</v>
      </c>
      <c r="D13" s="9"/>
      <c r="E13" s="26"/>
      <c r="F13" s="26"/>
      <c r="G13" s="9"/>
      <c r="H13" s="26"/>
      <c r="I13" s="26"/>
      <c r="J13" s="1" t="s">
        <v>23</v>
      </c>
      <c r="K13" s="1">
        <f>SUM(C13-B13+F13-E13+I13-H13)/2</f>
        <v>393</v>
      </c>
      <c r="L13" s="1">
        <f>SUM(C13-B13+F13-E13+I13-H13)</f>
        <v>786</v>
      </c>
      <c r="M13" s="1">
        <f>SUM(K13*0.04+K13)</f>
        <v>408.72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42632</v>
      </c>
      <c r="C3" s="3">
        <v>42636</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827645</v>
      </c>
      <c r="C9" s="32">
        <v>831318</v>
      </c>
      <c r="D9" s="9"/>
      <c r="E9" s="26"/>
      <c r="F9" s="26"/>
      <c r="G9" s="9"/>
      <c r="H9" s="26"/>
      <c r="I9" s="26"/>
      <c r="J9" s="1" t="s">
        <v>15</v>
      </c>
      <c r="K9" s="1">
        <f>SUM(C9-B9+F9-E9+I9-H9)/2</f>
        <v>1836.5</v>
      </c>
      <c r="L9" s="1">
        <f>SUM(C9-B9+F9-E9+I9-H9)</f>
        <v>3673</v>
      </c>
      <c r="M9" s="1">
        <f>SUM(K9*0.04+K9)</f>
        <v>1909.96</v>
      </c>
    </row>
    <row r="10" spans="1:13" ht="34.5" customHeight="1" x14ac:dyDescent="0.2">
      <c r="A10" s="2" t="s">
        <v>16</v>
      </c>
      <c r="B10" s="28">
        <v>831347</v>
      </c>
      <c r="C10" s="28">
        <v>835409</v>
      </c>
      <c r="D10" s="9"/>
      <c r="E10" s="26"/>
      <c r="F10" s="26"/>
      <c r="G10" s="9"/>
      <c r="H10" s="26"/>
      <c r="I10" s="26"/>
      <c r="J10" s="1" t="s">
        <v>17</v>
      </c>
      <c r="K10" s="1">
        <f>SUM(C10-B10+F10-E10+I10-H10)/2</f>
        <v>2031</v>
      </c>
      <c r="L10" s="1">
        <f>SUM(C10-B10+F10-E10+I10-H10)</f>
        <v>4062</v>
      </c>
      <c r="M10" s="1">
        <f>SUM(K10*0.04+K10)</f>
        <v>2112.2399999999998</v>
      </c>
    </row>
    <row r="11" spans="1:13" ht="34.5" customHeight="1" x14ac:dyDescent="0.2">
      <c r="A11" s="2" t="s">
        <v>18</v>
      </c>
      <c r="B11" s="28">
        <v>835446</v>
      </c>
      <c r="C11" s="28">
        <v>838690</v>
      </c>
      <c r="D11" s="9"/>
      <c r="E11" s="26"/>
      <c r="F11" s="26"/>
      <c r="G11" s="9"/>
      <c r="H11" s="26"/>
      <c r="I11" s="26"/>
      <c r="J11" s="1" t="s">
        <v>19</v>
      </c>
      <c r="K11" s="1">
        <f>SUM(C11-B11+F11-E11+I11-H11)/2</f>
        <v>1622</v>
      </c>
      <c r="L11" s="1">
        <f>SUM(C11-B11+F11-E11+I11-H11)</f>
        <v>3244</v>
      </c>
      <c r="M11" s="1">
        <f>SUM(K11*0.04+K11)</f>
        <v>1686.88</v>
      </c>
    </row>
    <row r="12" spans="1:13" ht="34.5" customHeight="1" x14ac:dyDescent="0.2">
      <c r="A12" s="2" t="s">
        <v>20</v>
      </c>
      <c r="B12" s="28">
        <v>838721</v>
      </c>
      <c r="C12" s="28">
        <v>842340</v>
      </c>
      <c r="D12" s="9"/>
      <c r="E12" s="26"/>
      <c r="F12" s="26"/>
      <c r="G12" s="9"/>
      <c r="H12" s="27"/>
      <c r="I12" s="27"/>
      <c r="J12" s="1" t="s">
        <v>21</v>
      </c>
      <c r="K12" s="1">
        <f>SUM(C12-B12+F12-E12+I12-H12)/2</f>
        <v>1809.5</v>
      </c>
      <c r="L12" s="1">
        <f>SUM(C12-B12+F12-E12+I12-H12)</f>
        <v>3619</v>
      </c>
      <c r="M12" s="1">
        <f>SUM(K12*0.04+K12)</f>
        <v>1881.88</v>
      </c>
    </row>
    <row r="13" spans="1:13" ht="34.5" customHeight="1" x14ac:dyDescent="0.2">
      <c r="A13" s="2" t="s">
        <v>22</v>
      </c>
      <c r="B13" s="28">
        <v>842370</v>
      </c>
      <c r="C13" s="28">
        <v>843177</v>
      </c>
      <c r="D13" s="9"/>
      <c r="E13" s="26"/>
      <c r="F13" s="26"/>
      <c r="G13" s="9"/>
      <c r="H13" s="26"/>
      <c r="I13" s="26"/>
      <c r="J13" s="1" t="s">
        <v>23</v>
      </c>
      <c r="K13" s="1">
        <f>SUM(C13-B13+F13-E13+I13-H13)/2</f>
        <v>403.5</v>
      </c>
      <c r="L13" s="1">
        <f>SUM(C13-B13+F13-E13+I13-H13)</f>
        <v>807</v>
      </c>
      <c r="M13" s="1">
        <f>SUM(K13*0.04+K13)</f>
        <v>419.64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42639</v>
      </c>
      <c r="C3" s="3">
        <v>42643</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843881</v>
      </c>
      <c r="C9" s="32">
        <v>847198</v>
      </c>
      <c r="D9" s="9"/>
      <c r="E9" s="26"/>
      <c r="F9" s="26"/>
      <c r="G9" s="9"/>
      <c r="H9" s="26"/>
      <c r="I9" s="26"/>
      <c r="J9" s="1" t="s">
        <v>15</v>
      </c>
      <c r="K9" s="1">
        <f>SUM(C9-B9+F9-E9+I9-H9)/2</f>
        <v>1658.5</v>
      </c>
      <c r="L9" s="1">
        <f>SUM(C9-B9+F9-E9+I9-H9)</f>
        <v>3317</v>
      </c>
      <c r="M9" s="1">
        <f>SUM(K9*0.04+K9)</f>
        <v>1724.84</v>
      </c>
    </row>
    <row r="10" spans="1:13" ht="34.5" customHeight="1" x14ac:dyDescent="0.2">
      <c r="A10" s="2" t="s">
        <v>16</v>
      </c>
      <c r="B10" s="28">
        <v>847229</v>
      </c>
      <c r="C10" s="28">
        <v>850816</v>
      </c>
      <c r="D10" s="9"/>
      <c r="E10" s="26"/>
      <c r="F10" s="26"/>
      <c r="G10" s="9"/>
      <c r="H10" s="26"/>
      <c r="I10" s="26"/>
      <c r="J10" s="1" t="s">
        <v>17</v>
      </c>
      <c r="K10" s="1">
        <f>SUM(C10-B10+F10-E10+I10-H10)/2</f>
        <v>1793.5</v>
      </c>
      <c r="L10" s="1">
        <f>SUM(C10-B10+F10-E10+I10-H10)</f>
        <v>3587</v>
      </c>
      <c r="M10" s="1">
        <f>SUM(K10*0.04+K10)</f>
        <v>1865.24</v>
      </c>
    </row>
    <row r="11" spans="1:13" ht="34.5" customHeight="1" x14ac:dyDescent="0.2">
      <c r="A11" s="2" t="s">
        <v>18</v>
      </c>
      <c r="B11" s="28">
        <v>850844</v>
      </c>
      <c r="C11" s="28">
        <v>854338</v>
      </c>
      <c r="D11" s="9"/>
      <c r="E11" s="26"/>
      <c r="F11" s="26"/>
      <c r="G11" s="9"/>
      <c r="H11" s="26"/>
      <c r="I11" s="26"/>
      <c r="J11" s="1" t="s">
        <v>19</v>
      </c>
      <c r="K11" s="1">
        <f>SUM(C11-B11+F11-E11+I11-H11)/2</f>
        <v>1747</v>
      </c>
      <c r="L11" s="1">
        <f>SUM(C11-B11+F11-E11+I11-H11)</f>
        <v>3494</v>
      </c>
      <c r="M11" s="1">
        <f>SUM(K11*0.04+K11)</f>
        <v>1816.88</v>
      </c>
    </row>
    <row r="12" spans="1:13" ht="34.5" customHeight="1" x14ac:dyDescent="0.2">
      <c r="A12" s="2" t="s">
        <v>20</v>
      </c>
      <c r="B12" s="28">
        <v>854357</v>
      </c>
      <c r="C12" s="28">
        <v>857705</v>
      </c>
      <c r="D12" s="9"/>
      <c r="E12" s="26"/>
      <c r="F12" s="26"/>
      <c r="G12" s="9"/>
      <c r="H12" s="27"/>
      <c r="I12" s="27"/>
      <c r="J12" s="1" t="s">
        <v>21</v>
      </c>
      <c r="K12" s="1">
        <f>SUM(C12-B12+F12-E12+I12-H12)/2</f>
        <v>1674</v>
      </c>
      <c r="L12" s="1">
        <f>SUM(C12-B12+F12-E12+I12-H12)</f>
        <v>3348</v>
      </c>
      <c r="M12" s="1">
        <f>SUM(K12*0.04+K12)</f>
        <v>1740.96</v>
      </c>
    </row>
    <row r="13" spans="1:13" ht="34.5" customHeight="1" x14ac:dyDescent="0.2">
      <c r="A13" s="2" t="s">
        <v>22</v>
      </c>
      <c r="B13" s="28">
        <v>857726</v>
      </c>
      <c r="C13" s="28">
        <v>858470</v>
      </c>
      <c r="D13" s="9"/>
      <c r="E13" s="26"/>
      <c r="F13" s="26"/>
      <c r="G13" s="9"/>
      <c r="H13" s="26"/>
      <c r="I13" s="26"/>
      <c r="J13" s="1" t="s">
        <v>23</v>
      </c>
      <c r="K13" s="1">
        <f>SUM(C13-B13+F13-E13+I13-H13)/2</f>
        <v>372</v>
      </c>
      <c r="L13" s="1">
        <f>SUM(C13-B13+F13-E13+I13-H13)</f>
        <v>744</v>
      </c>
      <c r="M13" s="1">
        <f>SUM(K13*0.04+K13)</f>
        <v>386.88</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42646</v>
      </c>
      <c r="C3" s="3">
        <v>42650</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859179</v>
      </c>
      <c r="C9" s="32">
        <v>862085</v>
      </c>
      <c r="D9" s="9"/>
      <c r="E9" s="26"/>
      <c r="F9" s="26"/>
      <c r="G9" s="9"/>
      <c r="H9" s="26"/>
      <c r="I9" s="26"/>
      <c r="J9" s="1" t="s">
        <v>15</v>
      </c>
      <c r="K9" s="1">
        <f>SUM(C9-B9+F9-E9+I9-H9)/2</f>
        <v>1453</v>
      </c>
      <c r="L9" s="1">
        <f>SUM(C9-B9+F9-E9+I9-H9)</f>
        <v>2906</v>
      </c>
      <c r="M9" s="1">
        <f>SUM(K9*0.04+K9)</f>
        <v>1511.12</v>
      </c>
    </row>
    <row r="10" spans="1:13" ht="34.5" customHeight="1" x14ac:dyDescent="0.2">
      <c r="A10" s="2" t="s">
        <v>16</v>
      </c>
      <c r="B10" s="28">
        <v>862136</v>
      </c>
      <c r="C10" s="28">
        <v>865695</v>
      </c>
      <c r="D10" s="9"/>
      <c r="E10" s="26"/>
      <c r="F10" s="26"/>
      <c r="G10" s="9"/>
      <c r="H10" s="26"/>
      <c r="I10" s="26"/>
      <c r="J10" s="1" t="s">
        <v>17</v>
      </c>
      <c r="K10" s="1">
        <f>SUM(C10-B10+F10-E10+I10-H10)/2</f>
        <v>1779.5</v>
      </c>
      <c r="L10" s="1">
        <f>SUM(C10-B10+F10-E10+I10-H10)</f>
        <v>3559</v>
      </c>
      <c r="M10" s="1">
        <f>SUM(K10*0.04+K10)</f>
        <v>1850.68</v>
      </c>
    </row>
    <row r="11" spans="1:13" ht="34.5" customHeight="1" x14ac:dyDescent="0.2">
      <c r="A11" s="2" t="s">
        <v>18</v>
      </c>
      <c r="B11" s="28">
        <v>865720</v>
      </c>
      <c r="C11" s="28">
        <v>868977</v>
      </c>
      <c r="D11" s="9"/>
      <c r="E11" s="26"/>
      <c r="F11" s="26"/>
      <c r="G11" s="9"/>
      <c r="H11" s="26"/>
      <c r="I11" s="26"/>
      <c r="J11" s="1" t="s">
        <v>19</v>
      </c>
      <c r="K11" s="1">
        <f>SUM(C11-B11+F11-E11+I11-H11)/2</f>
        <v>1628.5</v>
      </c>
      <c r="L11" s="1">
        <f>SUM(C11-B11+F11-E11+I11-H11)</f>
        <v>3257</v>
      </c>
      <c r="M11" s="1">
        <f>SUM(K11*0.04+K11)</f>
        <v>1693.64</v>
      </c>
    </row>
    <row r="12" spans="1:13" ht="34.5" customHeight="1" x14ac:dyDescent="0.2">
      <c r="A12" s="2" t="s">
        <v>20</v>
      </c>
      <c r="B12" s="28">
        <v>869003</v>
      </c>
      <c r="C12" s="28">
        <v>872021</v>
      </c>
      <c r="D12" s="9"/>
      <c r="E12" s="26"/>
      <c r="F12" s="26"/>
      <c r="G12" s="9"/>
      <c r="H12" s="27"/>
      <c r="I12" s="27"/>
      <c r="J12" s="1" t="s">
        <v>21</v>
      </c>
      <c r="K12" s="1">
        <f>SUM(C12-B12+F12-E12+I12-H12)/2</f>
        <v>1509</v>
      </c>
      <c r="L12" s="1">
        <f>SUM(C12-B12+F12-E12+I12-H12)</f>
        <v>3018</v>
      </c>
      <c r="M12" s="1">
        <f>SUM(K12*0.04+K12)</f>
        <v>1569.36</v>
      </c>
    </row>
    <row r="13" spans="1:13" ht="34.5" customHeight="1" x14ac:dyDescent="0.2">
      <c r="A13" s="2" t="s">
        <v>22</v>
      </c>
      <c r="B13" s="28">
        <v>872052</v>
      </c>
      <c r="C13" s="28">
        <v>872739</v>
      </c>
      <c r="D13" s="9"/>
      <c r="E13" s="26"/>
      <c r="F13" s="26"/>
      <c r="G13" s="9"/>
      <c r="H13" s="26"/>
      <c r="I13" s="26"/>
      <c r="J13" s="1" t="s">
        <v>23</v>
      </c>
      <c r="K13" s="1">
        <f>SUM(C13-B13+F13-E13+I13-H13)/2</f>
        <v>343.5</v>
      </c>
      <c r="L13" s="1">
        <f>SUM(C13-B13+F13-E13+I13-H13)</f>
        <v>687</v>
      </c>
      <c r="M13" s="1">
        <f>SUM(K13*0.04+K13)</f>
        <v>357.24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42653</v>
      </c>
      <c r="C3" s="3">
        <v>42657</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873385</v>
      </c>
      <c r="C9" s="32">
        <v>876410</v>
      </c>
      <c r="D9" s="9"/>
      <c r="E9" s="26"/>
      <c r="F9" s="26"/>
      <c r="G9" s="9"/>
      <c r="H9" s="26"/>
      <c r="I9" s="26"/>
      <c r="J9" s="1" t="s">
        <v>15</v>
      </c>
      <c r="K9" s="1">
        <f>SUM(C9-B9+F9-E9+I9-H9)/2</f>
        <v>1512.5</v>
      </c>
      <c r="L9" s="1">
        <f>SUM(C9-B9+F9-E9+I9-H9)</f>
        <v>3025</v>
      </c>
      <c r="M9" s="1">
        <f>SUM(K9*0.04+K9)</f>
        <v>1573</v>
      </c>
    </row>
    <row r="10" spans="1:13" ht="34.5" customHeight="1" x14ac:dyDescent="0.2">
      <c r="A10" s="2" t="s">
        <v>16</v>
      </c>
      <c r="B10" s="28">
        <v>876443</v>
      </c>
      <c r="C10" s="28">
        <v>879779</v>
      </c>
      <c r="D10" s="9"/>
      <c r="E10" s="26"/>
      <c r="F10" s="26"/>
      <c r="G10" s="9"/>
      <c r="H10" s="26"/>
      <c r="I10" s="26"/>
      <c r="J10" s="1" t="s">
        <v>17</v>
      </c>
      <c r="K10" s="1">
        <f>SUM(C10-B10+F10-E10+I10-H10)/2</f>
        <v>1668</v>
      </c>
      <c r="L10" s="1">
        <f>SUM(C10-B10+F10-E10+I10-H10)</f>
        <v>3336</v>
      </c>
      <c r="M10" s="1">
        <f>SUM(K10*0.04+K10)</f>
        <v>1734.72</v>
      </c>
    </row>
    <row r="11" spans="1:13" ht="34.5" customHeight="1" x14ac:dyDescent="0.2">
      <c r="A11" s="2" t="s">
        <v>18</v>
      </c>
      <c r="B11" s="28">
        <v>879806</v>
      </c>
      <c r="C11" s="28">
        <v>882987</v>
      </c>
      <c r="D11" s="9"/>
      <c r="E11" s="26"/>
      <c r="F11" s="26"/>
      <c r="G11" s="9"/>
      <c r="H11" s="26"/>
      <c r="I11" s="26"/>
      <c r="J11" s="1" t="s">
        <v>19</v>
      </c>
      <c r="K11" s="1">
        <f>SUM(C11-B11+F11-E11+I11-H11)/2</f>
        <v>1590.5</v>
      </c>
      <c r="L11" s="1">
        <f>SUM(C11-B11+F11-E11+I11-H11)</f>
        <v>3181</v>
      </c>
      <c r="M11" s="1">
        <f>SUM(K11*0.04+K11)</f>
        <v>1654.12</v>
      </c>
    </row>
    <row r="12" spans="1:13" ht="34.5" customHeight="1" x14ac:dyDescent="0.2">
      <c r="A12" s="2" t="s">
        <v>20</v>
      </c>
      <c r="B12" s="28">
        <v>883030</v>
      </c>
      <c r="C12" s="28">
        <v>886420</v>
      </c>
      <c r="D12" s="9"/>
      <c r="E12" s="26"/>
      <c r="F12" s="26"/>
      <c r="G12" s="9"/>
      <c r="H12" s="27"/>
      <c r="I12" s="27"/>
      <c r="J12" s="1" t="s">
        <v>21</v>
      </c>
      <c r="K12" s="1">
        <f>SUM(C12-B12+F12-E12+I12-H12)/2</f>
        <v>1695</v>
      </c>
      <c r="L12" s="1">
        <f>SUM(C12-B12+F12-E12+I12-H12)</f>
        <v>3390</v>
      </c>
      <c r="M12" s="1">
        <f>SUM(K12*0.04+K12)</f>
        <v>1762.8</v>
      </c>
    </row>
    <row r="13" spans="1:13" ht="34.5" customHeight="1" x14ac:dyDescent="0.2">
      <c r="A13" s="2" t="s">
        <v>22</v>
      </c>
      <c r="B13" s="28">
        <v>886454</v>
      </c>
      <c r="C13" s="28">
        <v>887100</v>
      </c>
      <c r="D13" s="9"/>
      <c r="E13" s="26"/>
      <c r="F13" s="26"/>
      <c r="G13" s="9"/>
      <c r="H13" s="26"/>
      <c r="I13" s="26"/>
      <c r="J13" s="1" t="s">
        <v>23</v>
      </c>
      <c r="K13" s="1">
        <f>SUM(C13-B13+F13-E13+I13-H13)/2</f>
        <v>323</v>
      </c>
      <c r="L13" s="1">
        <f>SUM(C13-B13+F13-E13+I13-H13)</f>
        <v>646</v>
      </c>
      <c r="M13" s="1">
        <f>SUM(K13*0.04+K13)</f>
        <v>335.92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42660</v>
      </c>
      <c r="C3" s="3">
        <v>42664</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887792</v>
      </c>
      <c r="C9" s="32">
        <v>890957</v>
      </c>
      <c r="D9" s="9"/>
      <c r="E9" s="26"/>
      <c r="F9" s="26"/>
      <c r="G9" s="9"/>
      <c r="H9" s="26"/>
      <c r="I9" s="26"/>
      <c r="J9" s="1" t="s">
        <v>15</v>
      </c>
      <c r="K9" s="1">
        <f>SUM(C9-B9+F9-E9+I9-H9)/2</f>
        <v>1582.5</v>
      </c>
      <c r="L9" s="1">
        <f>SUM(C9-B9+F9-E9+I9-H9)</f>
        <v>3165</v>
      </c>
      <c r="M9" s="1">
        <f>SUM(K9*0.04+K9)</f>
        <v>1645.8</v>
      </c>
    </row>
    <row r="10" spans="1:13" ht="34.5" customHeight="1" x14ac:dyDescent="0.2">
      <c r="A10" s="2" t="s">
        <v>16</v>
      </c>
      <c r="B10" s="28">
        <v>891002</v>
      </c>
      <c r="C10" s="28">
        <v>894595</v>
      </c>
      <c r="D10" s="9"/>
      <c r="E10" s="26"/>
      <c r="F10" s="26"/>
      <c r="G10" s="9"/>
      <c r="H10" s="26"/>
      <c r="I10" s="26"/>
      <c r="J10" s="1" t="s">
        <v>17</v>
      </c>
      <c r="K10" s="1">
        <f>SUM(C10-B10+F10-E10+I10-H10)/2</f>
        <v>1796.5</v>
      </c>
      <c r="L10" s="1">
        <f>SUM(C10-B10+F10-E10+I10-H10)</f>
        <v>3593</v>
      </c>
      <c r="M10" s="1">
        <f>SUM(K10*0.04+K10)</f>
        <v>1868.36</v>
      </c>
    </row>
    <row r="11" spans="1:13" ht="34.5" customHeight="1" x14ac:dyDescent="0.2">
      <c r="A11" s="2" t="s">
        <v>18</v>
      </c>
      <c r="B11" s="28">
        <v>894635</v>
      </c>
      <c r="C11" s="28">
        <v>898052</v>
      </c>
      <c r="D11" s="9"/>
      <c r="E11" s="26"/>
      <c r="F11" s="26"/>
      <c r="G11" s="9"/>
      <c r="H11" s="26"/>
      <c r="I11" s="26"/>
      <c r="J11" s="1" t="s">
        <v>19</v>
      </c>
      <c r="K11" s="1">
        <f>SUM(C11-B11+F11-E11+I11-H11)/2</f>
        <v>1708.5</v>
      </c>
      <c r="L11" s="1">
        <f>SUM(C11-B11+F11-E11+I11-H11)</f>
        <v>3417</v>
      </c>
      <c r="M11" s="1">
        <f>SUM(K11*0.04+K11)</f>
        <v>1776.84</v>
      </c>
    </row>
    <row r="12" spans="1:13" ht="34.5" customHeight="1" x14ac:dyDescent="0.2">
      <c r="A12" s="2" t="s">
        <v>20</v>
      </c>
      <c r="B12" s="28">
        <v>898086</v>
      </c>
      <c r="C12" s="28">
        <v>901420</v>
      </c>
      <c r="D12" s="9"/>
      <c r="E12" s="26"/>
      <c r="F12" s="26"/>
      <c r="G12" s="9"/>
      <c r="H12" s="27"/>
      <c r="I12" s="27"/>
      <c r="J12" s="1" t="s">
        <v>21</v>
      </c>
      <c r="K12" s="1">
        <f>SUM(C12-B12+F12-E12+I12-H12)/2</f>
        <v>1667</v>
      </c>
      <c r="L12" s="1">
        <f>SUM(C12-B12+F12-E12+I12-H12)</f>
        <v>3334</v>
      </c>
      <c r="M12" s="1">
        <f>SUM(K12*0.04+K12)</f>
        <v>1733.68</v>
      </c>
    </row>
    <row r="13" spans="1:13" ht="34.5" customHeight="1" x14ac:dyDescent="0.2">
      <c r="A13" s="2" t="s">
        <v>22</v>
      </c>
      <c r="B13" s="28">
        <v>901448</v>
      </c>
      <c r="C13" s="28">
        <v>902050</v>
      </c>
      <c r="D13" s="9"/>
      <c r="E13" s="26"/>
      <c r="F13" s="26"/>
      <c r="G13" s="9"/>
      <c r="H13" s="26"/>
      <c r="I13" s="26"/>
      <c r="J13" s="1" t="s">
        <v>23</v>
      </c>
      <c r="K13" s="1">
        <f>SUM(C13-B13+F13-E13+I13-H13)/2</f>
        <v>301</v>
      </c>
      <c r="L13" s="1">
        <f>SUM(C13-B13+F13-E13+I13-H13)</f>
        <v>602</v>
      </c>
      <c r="M13" s="1">
        <f>SUM(K13*0.04+K13)</f>
        <v>313.04000000000002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41897</v>
      </c>
      <c r="C3" s="3">
        <v>41901</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869240</v>
      </c>
      <c r="C9" s="8">
        <v>871978</v>
      </c>
      <c r="D9" s="9"/>
      <c r="E9" s="26"/>
      <c r="F9" s="26"/>
      <c r="G9" s="9"/>
      <c r="H9" s="8">
        <v>371394</v>
      </c>
      <c r="I9" s="8">
        <v>371721</v>
      </c>
      <c r="J9" s="1" t="s">
        <v>15</v>
      </c>
      <c r="K9" s="1">
        <f>SUM(C9-B9+F9-E9+I9-H9)/2</f>
        <v>1532.5</v>
      </c>
      <c r="L9" s="1">
        <f>SUM(C9-B9+F9-E9+I9-H9)</f>
        <v>3065</v>
      </c>
      <c r="M9" s="1">
        <f>SUM(K9*0.04+K9)</f>
        <v>1593.8</v>
      </c>
    </row>
    <row r="10" spans="1:13" ht="34.5" customHeight="1" x14ac:dyDescent="0.2">
      <c r="A10" s="2" t="s">
        <v>16</v>
      </c>
      <c r="B10" s="8">
        <v>872005</v>
      </c>
      <c r="C10" s="8">
        <v>874762</v>
      </c>
      <c r="D10" s="9"/>
      <c r="E10" s="26"/>
      <c r="F10" s="26"/>
      <c r="G10" s="9"/>
      <c r="H10" s="8">
        <v>371754</v>
      </c>
      <c r="I10" s="8">
        <v>372122</v>
      </c>
      <c r="J10" s="1" t="s">
        <v>17</v>
      </c>
      <c r="K10" s="1">
        <f>SUM(C10-B10+F10-E10+I10-H10)/2</f>
        <v>1562.5</v>
      </c>
      <c r="L10" s="1">
        <f>SUM(C10-B10+F10-E10+I10-H10)</f>
        <v>3125</v>
      </c>
      <c r="M10" s="1">
        <f>SUM(K10*0.04+K10)</f>
        <v>1625</v>
      </c>
    </row>
    <row r="11" spans="1:13" ht="34.5" customHeight="1" x14ac:dyDescent="0.2">
      <c r="A11" s="2" t="s">
        <v>18</v>
      </c>
      <c r="B11" s="8">
        <v>874801</v>
      </c>
      <c r="C11" s="8">
        <v>877409</v>
      </c>
      <c r="D11" s="9"/>
      <c r="E11" s="26"/>
      <c r="F11" s="26"/>
      <c r="G11" s="9"/>
      <c r="H11" s="8">
        <v>372161</v>
      </c>
      <c r="I11" s="8">
        <v>372498</v>
      </c>
      <c r="J11" s="1" t="s">
        <v>19</v>
      </c>
      <c r="K11" s="1">
        <f>SUM(C11-B11+F11-E11+I11-H11)/2</f>
        <v>1472.5</v>
      </c>
      <c r="L11" s="1">
        <f>SUM(C11-B11+F11-E11+I11-H11)</f>
        <v>2945</v>
      </c>
      <c r="M11" s="1">
        <f>SUM(K11*0.04+K11)</f>
        <v>1531.4</v>
      </c>
    </row>
    <row r="12" spans="1:13" ht="34.5" customHeight="1" x14ac:dyDescent="0.2">
      <c r="A12" s="2" t="s">
        <v>20</v>
      </c>
      <c r="B12" s="8">
        <v>877448</v>
      </c>
      <c r="C12" s="8">
        <v>880361</v>
      </c>
      <c r="D12" s="9"/>
      <c r="E12" s="26"/>
      <c r="F12" s="26"/>
      <c r="G12" s="9"/>
      <c r="H12" s="8">
        <v>372522</v>
      </c>
      <c r="I12" s="8">
        <v>372949</v>
      </c>
      <c r="J12" s="1" t="s">
        <v>21</v>
      </c>
      <c r="K12" s="1">
        <f>SUM(C12-B12+F12-E12+I12-H12)/2</f>
        <v>1670</v>
      </c>
      <c r="L12" s="1">
        <f>SUM(C12-B12+F12-E12+I12-H12)</f>
        <v>3340</v>
      </c>
      <c r="M12" s="1">
        <f>SUM(K12*0.04+K12)</f>
        <v>1736.8</v>
      </c>
    </row>
    <row r="13" spans="1:13" ht="34.5" customHeight="1" x14ac:dyDescent="0.2">
      <c r="A13" s="2" t="s">
        <v>22</v>
      </c>
      <c r="B13" s="8">
        <v>880399</v>
      </c>
      <c r="C13" s="8">
        <v>881692</v>
      </c>
      <c r="D13" s="9"/>
      <c r="E13" s="26"/>
      <c r="F13" s="26"/>
      <c r="G13" s="9"/>
      <c r="H13" s="26"/>
      <c r="I13" s="26"/>
      <c r="J13" s="1" t="s">
        <v>23</v>
      </c>
      <c r="K13" s="1">
        <f>SUM(C13-B13+F13-E13+I13-H13)/2</f>
        <v>646.5</v>
      </c>
      <c r="L13" s="1">
        <f>SUM(C13-B13+F13-E13+I13-H13)</f>
        <v>1293</v>
      </c>
      <c r="M13" s="1">
        <f>SUM(K13*0.04+K13)</f>
        <v>672.36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42667</v>
      </c>
      <c r="C3" s="3">
        <v>42671</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902768</v>
      </c>
      <c r="C9" s="32">
        <v>905896</v>
      </c>
      <c r="D9" s="9"/>
      <c r="E9" s="26"/>
      <c r="F9" s="26"/>
      <c r="G9" s="9"/>
      <c r="H9" s="26"/>
      <c r="I9" s="26"/>
      <c r="J9" s="1" t="s">
        <v>15</v>
      </c>
      <c r="K9" s="1">
        <f>SUM(C9-B9+F9-E9+I9-H9)/2</f>
        <v>1564</v>
      </c>
      <c r="L9" s="1">
        <f>SUM(C9-B9+F9-E9+I9-H9)</f>
        <v>3128</v>
      </c>
      <c r="M9" s="1">
        <f>SUM(K9*0.04+K9)</f>
        <v>1626.56</v>
      </c>
    </row>
    <row r="10" spans="1:13" ht="34.5" customHeight="1" x14ac:dyDescent="0.2">
      <c r="A10" s="2" t="s">
        <v>16</v>
      </c>
      <c r="B10" s="28">
        <v>905932</v>
      </c>
      <c r="C10" s="28">
        <v>909667</v>
      </c>
      <c r="D10" s="9"/>
      <c r="E10" s="26"/>
      <c r="F10" s="26"/>
      <c r="G10" s="9"/>
      <c r="H10" s="26"/>
      <c r="I10" s="26"/>
      <c r="J10" s="1" t="s">
        <v>17</v>
      </c>
      <c r="K10" s="1">
        <f>SUM(C10-B10+F10-E10+I10-H10)/2</f>
        <v>1867.5</v>
      </c>
      <c r="L10" s="1">
        <f>SUM(C10-B10+F10-E10+I10-H10)</f>
        <v>3735</v>
      </c>
      <c r="M10" s="1">
        <f>SUM(K10*0.04+K10)</f>
        <v>1942.2</v>
      </c>
    </row>
    <row r="11" spans="1:13" ht="34.5" customHeight="1" x14ac:dyDescent="0.2">
      <c r="A11" s="2" t="s">
        <v>18</v>
      </c>
      <c r="B11" s="28">
        <v>909718</v>
      </c>
      <c r="C11" s="28">
        <v>912836</v>
      </c>
      <c r="D11" s="9"/>
      <c r="E11" s="26"/>
      <c r="F11" s="26"/>
      <c r="G11" s="9"/>
      <c r="H11" s="26"/>
      <c r="I11" s="26"/>
      <c r="J11" s="1" t="s">
        <v>19</v>
      </c>
      <c r="K11" s="1">
        <f>SUM(C11-B11+F11-E11+I11-H11)/2</f>
        <v>1559</v>
      </c>
      <c r="L11" s="1">
        <f>SUM(C11-B11+F11-E11+I11-H11)</f>
        <v>3118</v>
      </c>
      <c r="M11" s="1">
        <f>SUM(K11*0.04+K11)</f>
        <v>1621.36</v>
      </c>
    </row>
    <row r="12" spans="1:13" ht="34.5" customHeight="1" x14ac:dyDescent="0.2">
      <c r="A12" s="2" t="s">
        <v>20</v>
      </c>
      <c r="B12" s="28">
        <v>912879</v>
      </c>
      <c r="C12" s="28">
        <v>916160</v>
      </c>
      <c r="D12" s="9"/>
      <c r="E12" s="26"/>
      <c r="F12" s="26"/>
      <c r="G12" s="9"/>
      <c r="H12" s="27"/>
      <c r="I12" s="27"/>
      <c r="J12" s="1" t="s">
        <v>21</v>
      </c>
      <c r="K12" s="1">
        <f>SUM(C12-B12+F12-E12+I12-H12)/2</f>
        <v>1640.5</v>
      </c>
      <c r="L12" s="1">
        <f>SUM(C12-B12+F12-E12+I12-H12)</f>
        <v>3281</v>
      </c>
      <c r="M12" s="1">
        <f>SUM(K12*0.04+K12)</f>
        <v>1706.12</v>
      </c>
    </row>
    <row r="13" spans="1:13" ht="34.5" customHeight="1" x14ac:dyDescent="0.2">
      <c r="A13" s="2" t="s">
        <v>22</v>
      </c>
      <c r="B13" s="28">
        <v>916186</v>
      </c>
      <c r="C13" s="28">
        <v>917017</v>
      </c>
      <c r="D13" s="9"/>
      <c r="E13" s="26"/>
      <c r="F13" s="26"/>
      <c r="G13" s="9"/>
      <c r="H13" s="26"/>
      <c r="I13" s="26"/>
      <c r="J13" s="1" t="s">
        <v>23</v>
      </c>
      <c r="K13" s="1">
        <f>SUM(C13-B13+F13-E13+I13-H13)/2</f>
        <v>415.5</v>
      </c>
      <c r="L13" s="1">
        <f>SUM(C13-B13+F13-E13+I13-H13)</f>
        <v>831</v>
      </c>
      <c r="M13" s="1">
        <f>SUM(K13*0.04+K13)</f>
        <v>432.12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42674</v>
      </c>
      <c r="C3" s="3">
        <v>42678</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917728</v>
      </c>
      <c r="C9" s="32">
        <v>920514</v>
      </c>
      <c r="D9" s="9"/>
      <c r="E9" s="26"/>
      <c r="F9" s="26"/>
      <c r="G9" s="9"/>
      <c r="H9" s="26"/>
      <c r="I9" s="26"/>
      <c r="J9" s="1" t="s">
        <v>15</v>
      </c>
      <c r="K9" s="1">
        <f>SUM(C9-B9+F9-E9+I9-H9)/2</f>
        <v>1393</v>
      </c>
      <c r="L9" s="1">
        <f>SUM(C9-B9+F9-E9+I9-H9)</f>
        <v>2786</v>
      </c>
      <c r="M9" s="1">
        <f>SUM(K9*0.04+K9)</f>
        <v>1448.72</v>
      </c>
    </row>
    <row r="10" spans="1:13" ht="34.5" customHeight="1" x14ac:dyDescent="0.2">
      <c r="A10" s="2" t="s">
        <v>16</v>
      </c>
      <c r="B10" s="28">
        <v>920557</v>
      </c>
      <c r="C10" s="28">
        <v>923710</v>
      </c>
      <c r="D10" s="9"/>
      <c r="E10" s="26"/>
      <c r="F10" s="26"/>
      <c r="G10" s="9"/>
      <c r="H10" s="26"/>
      <c r="I10" s="26"/>
      <c r="J10" s="1" t="s">
        <v>17</v>
      </c>
      <c r="K10" s="1">
        <f>SUM(C10-B10+F10-E10+I10-H10)/2</f>
        <v>1576.5</v>
      </c>
      <c r="L10" s="1">
        <f>SUM(C10-B10+F10-E10+I10-H10)</f>
        <v>3153</v>
      </c>
      <c r="M10" s="1">
        <f>SUM(K10*0.04+K10)</f>
        <v>1639.56</v>
      </c>
    </row>
    <row r="11" spans="1:13" ht="34.5" customHeight="1" x14ac:dyDescent="0.2">
      <c r="A11" s="2" t="s">
        <v>18</v>
      </c>
      <c r="B11" s="28">
        <v>923743</v>
      </c>
      <c r="C11" s="28">
        <v>926976</v>
      </c>
      <c r="D11" s="9"/>
      <c r="E11" s="26"/>
      <c r="F11" s="26"/>
      <c r="G11" s="9"/>
      <c r="H11" s="26"/>
      <c r="I11" s="26"/>
      <c r="J11" s="1" t="s">
        <v>19</v>
      </c>
      <c r="K11" s="1">
        <f>SUM(C11-B11+F11-E11+I11-H11)/2</f>
        <v>1616.5</v>
      </c>
      <c r="L11" s="1">
        <f>SUM(C11-B11+F11-E11+I11-H11)</f>
        <v>3233</v>
      </c>
      <c r="M11" s="1">
        <f>SUM(K11*0.04+K11)</f>
        <v>1681.16</v>
      </c>
    </row>
    <row r="12" spans="1:13" ht="34.5" customHeight="1" x14ac:dyDescent="0.2">
      <c r="A12" s="2" t="s">
        <v>20</v>
      </c>
      <c r="B12" s="28">
        <v>927012</v>
      </c>
      <c r="C12" s="28">
        <v>930310</v>
      </c>
      <c r="D12" s="9"/>
      <c r="E12" s="26"/>
      <c r="F12" s="26"/>
      <c r="G12" s="9"/>
      <c r="H12" s="27"/>
      <c r="I12" s="27"/>
      <c r="J12" s="1" t="s">
        <v>21</v>
      </c>
      <c r="K12" s="1">
        <f>SUM(C12-B12+F12-E12+I12-H12)/2</f>
        <v>1649</v>
      </c>
      <c r="L12" s="1">
        <f>SUM(C12-B12+F12-E12+I12-H12)</f>
        <v>3298</v>
      </c>
      <c r="M12" s="1">
        <f>SUM(K12*0.04+K12)</f>
        <v>1714.96</v>
      </c>
    </row>
    <row r="13" spans="1:13" ht="34.5" customHeight="1" x14ac:dyDescent="0.2">
      <c r="A13" s="2" t="s">
        <v>22</v>
      </c>
      <c r="B13" s="28">
        <v>930351</v>
      </c>
      <c r="C13" s="28">
        <v>931074</v>
      </c>
      <c r="D13" s="9"/>
      <c r="E13" s="26"/>
      <c r="F13" s="26"/>
      <c r="G13" s="9"/>
      <c r="H13" s="26"/>
      <c r="I13" s="26"/>
      <c r="J13" s="1" t="s">
        <v>23</v>
      </c>
      <c r="K13" s="1">
        <f>SUM(C13-B13+F13-E13+I13-H13)/2</f>
        <v>361.5</v>
      </c>
      <c r="L13" s="1">
        <f>SUM(C13-B13+F13-E13+I13-H13)</f>
        <v>723</v>
      </c>
      <c r="M13" s="1">
        <f>SUM(K13*0.04+K13)</f>
        <v>375.96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topLeftCell="A4" workbookViewId="0">
      <selection activeCell="B13" sqref="B13: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42681</v>
      </c>
      <c r="C3" s="3">
        <v>42685</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931778</v>
      </c>
      <c r="C9" s="32">
        <v>934930</v>
      </c>
      <c r="D9" s="9"/>
      <c r="E9" s="26"/>
      <c r="F9" s="26"/>
      <c r="G9" s="9"/>
      <c r="H9" s="26"/>
      <c r="I9" s="26"/>
      <c r="J9" s="1" t="s">
        <v>15</v>
      </c>
      <c r="K9" s="1">
        <f>SUM(C9-B9+F9-E9+I9-H9)/2</f>
        <v>1576</v>
      </c>
      <c r="L9" s="1">
        <f>SUM(C9-B9+F9-E9+I9-H9)</f>
        <v>3152</v>
      </c>
      <c r="M9" s="1">
        <f>SUM(K9*0.04+K9)</f>
        <v>1639.04</v>
      </c>
    </row>
    <row r="10" spans="1:13" ht="34.5" customHeight="1" x14ac:dyDescent="0.2">
      <c r="A10" s="2" t="s">
        <v>16</v>
      </c>
      <c r="B10" s="28">
        <v>934974</v>
      </c>
      <c r="C10" s="28">
        <v>938320</v>
      </c>
      <c r="D10" s="9"/>
      <c r="E10" s="26"/>
      <c r="F10" s="26"/>
      <c r="G10" s="9"/>
      <c r="H10" s="26"/>
      <c r="I10" s="26"/>
      <c r="J10" s="1" t="s">
        <v>17</v>
      </c>
      <c r="K10" s="1">
        <f>SUM(C10-B10+F10-E10+I10-H10)/2</f>
        <v>1673</v>
      </c>
      <c r="L10" s="1">
        <f>SUM(C10-B10+F10-E10+I10-H10)</f>
        <v>3346</v>
      </c>
      <c r="M10" s="1">
        <f>SUM(K10*0.04+K10)</f>
        <v>1739.92</v>
      </c>
    </row>
    <row r="11" spans="1:13" ht="34.5" customHeight="1" x14ac:dyDescent="0.2">
      <c r="A11" s="2" t="s">
        <v>18</v>
      </c>
      <c r="B11" s="28">
        <v>938354</v>
      </c>
      <c r="C11" s="28">
        <v>941442</v>
      </c>
      <c r="D11" s="9"/>
      <c r="E11" s="26"/>
      <c r="F11" s="26"/>
      <c r="G11" s="9"/>
      <c r="H11" s="26"/>
      <c r="I11" s="26"/>
      <c r="J11" s="1" t="s">
        <v>19</v>
      </c>
      <c r="K11" s="1">
        <f>SUM(C11-B11+F11-E11+I11-H11)/2</f>
        <v>1544</v>
      </c>
      <c r="L11" s="1">
        <f>SUM(C11-B11+F11-E11+I11-H11)</f>
        <v>3088</v>
      </c>
      <c r="M11" s="1">
        <f>SUM(K11*0.04+K11)</f>
        <v>1605.76</v>
      </c>
    </row>
    <row r="12" spans="1:13" ht="34.5" customHeight="1" x14ac:dyDescent="0.2">
      <c r="A12" s="2" t="s">
        <v>20</v>
      </c>
      <c r="B12" s="28">
        <v>941467</v>
      </c>
      <c r="C12" s="28">
        <v>944745</v>
      </c>
      <c r="D12" s="9"/>
      <c r="E12" s="26"/>
      <c r="F12" s="26"/>
      <c r="G12" s="9"/>
      <c r="H12" s="27"/>
      <c r="I12" s="27"/>
      <c r="J12" s="1" t="s">
        <v>21</v>
      </c>
      <c r="K12" s="1">
        <f>SUM(C12-B12+F12-E12+I12-H12)/2</f>
        <v>1639</v>
      </c>
      <c r="L12" s="1">
        <f>SUM(C12-B12+F12-E12+I12-H12)</f>
        <v>3278</v>
      </c>
      <c r="M12" s="1">
        <f>SUM(K12*0.04+K12)</f>
        <v>1704.56</v>
      </c>
    </row>
    <row r="13" spans="1:13" ht="34.5" customHeight="1" x14ac:dyDescent="0.2">
      <c r="A13" s="2" t="s">
        <v>22</v>
      </c>
      <c r="B13" s="27"/>
      <c r="C13" s="27"/>
      <c r="D13" s="9"/>
      <c r="E13" s="26"/>
      <c r="F13" s="26"/>
      <c r="G13" s="9"/>
      <c r="H13" s="26"/>
      <c r="I13" s="26"/>
      <c r="J13" s="1" t="s">
        <v>23</v>
      </c>
      <c r="K13" s="1">
        <f>SUM(C13-B13+F13-E13+I13-H13)/2</f>
        <v>0</v>
      </c>
      <c r="L13" s="1">
        <f>SUM(C13-B13+F13-E13+I13-H13)</f>
        <v>0</v>
      </c>
      <c r="M13" s="1">
        <f>SUM(K13*0.04+K13)</f>
        <v>0</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42688</v>
      </c>
      <c r="C3" s="3">
        <v>42692</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945492</v>
      </c>
      <c r="C9" s="32">
        <v>948749</v>
      </c>
      <c r="D9" s="9"/>
      <c r="E9" s="26"/>
      <c r="F9" s="26"/>
      <c r="G9" s="9"/>
      <c r="H9" s="26"/>
      <c r="I9" s="26"/>
      <c r="J9" s="1" t="s">
        <v>15</v>
      </c>
      <c r="K9" s="1">
        <f>SUM(C9-B9+F9-E9+I9-H9)/2</f>
        <v>1628.5</v>
      </c>
      <c r="L9" s="1">
        <f>SUM(C9-B9+F9-E9+I9-H9)</f>
        <v>3257</v>
      </c>
      <c r="M9" s="1">
        <f>SUM(K9*0.04+K9)</f>
        <v>1693.64</v>
      </c>
    </row>
    <row r="10" spans="1:13" ht="34.5" customHeight="1" x14ac:dyDescent="0.2">
      <c r="A10" s="2" t="s">
        <v>16</v>
      </c>
      <c r="B10" s="28">
        <v>948797</v>
      </c>
      <c r="C10" s="28">
        <v>951938</v>
      </c>
      <c r="D10" s="9"/>
      <c r="E10" s="26"/>
      <c r="F10" s="26"/>
      <c r="G10" s="9"/>
      <c r="H10" s="26"/>
      <c r="I10" s="26"/>
      <c r="J10" s="1" t="s">
        <v>17</v>
      </c>
      <c r="K10" s="1">
        <f>SUM(C10-B10+F10-E10+I10-H10)/2</f>
        <v>1570.5</v>
      </c>
      <c r="L10" s="1">
        <f>SUM(C10-B10+F10-E10+I10-H10)</f>
        <v>3141</v>
      </c>
      <c r="M10" s="1">
        <f>SUM(K10*0.04+K10)</f>
        <v>1633.32</v>
      </c>
    </row>
    <row r="11" spans="1:13" ht="34.5" customHeight="1" x14ac:dyDescent="0.2">
      <c r="A11" s="2" t="s">
        <v>18</v>
      </c>
      <c r="B11" s="28">
        <v>951967</v>
      </c>
      <c r="C11" s="28">
        <v>954990</v>
      </c>
      <c r="D11" s="9"/>
      <c r="E11" s="26"/>
      <c r="F11" s="26"/>
      <c r="G11" s="9"/>
      <c r="H11" s="26"/>
      <c r="I11" s="26"/>
      <c r="J11" s="1" t="s">
        <v>19</v>
      </c>
      <c r="K11" s="1">
        <f>SUM(C11-B11+F11-E11+I11-H11)/2</f>
        <v>1511.5</v>
      </c>
      <c r="L11" s="1">
        <f>SUM(C11-B11+F11-E11+I11-H11)</f>
        <v>3023</v>
      </c>
      <c r="M11" s="1">
        <f>SUM(K11*0.04+K11)</f>
        <v>1571.96</v>
      </c>
    </row>
    <row r="12" spans="1:13" ht="34.5" customHeight="1" x14ac:dyDescent="0.2">
      <c r="A12" s="2" t="s">
        <v>20</v>
      </c>
      <c r="B12" s="28">
        <v>955021</v>
      </c>
      <c r="C12" s="28">
        <v>958115</v>
      </c>
      <c r="D12" s="9"/>
      <c r="E12" s="26"/>
      <c r="F12" s="26"/>
      <c r="G12" s="9"/>
      <c r="H12" s="27"/>
      <c r="I12" s="27"/>
      <c r="J12" s="1" t="s">
        <v>21</v>
      </c>
      <c r="K12" s="1">
        <f>SUM(C12-B12+F12-E12+I12-H12)/2</f>
        <v>1547</v>
      </c>
      <c r="L12" s="1">
        <f>SUM(C12-B12+F12-E12+I12-H12)</f>
        <v>3094</v>
      </c>
      <c r="M12" s="1">
        <f>SUM(K12*0.04+K12)</f>
        <v>1608.88</v>
      </c>
    </row>
    <row r="13" spans="1:13" ht="34.5" customHeight="1" x14ac:dyDescent="0.2">
      <c r="A13" s="2" t="s">
        <v>22</v>
      </c>
      <c r="B13" s="28">
        <v>958145</v>
      </c>
      <c r="C13" s="28">
        <v>958852</v>
      </c>
      <c r="D13" s="9"/>
      <c r="E13" s="26"/>
      <c r="F13" s="26"/>
      <c r="G13" s="9"/>
      <c r="H13" s="26"/>
      <c r="I13" s="26"/>
      <c r="J13" s="1" t="s">
        <v>23</v>
      </c>
      <c r="K13" s="1">
        <f>SUM(C13-B13+F13-E13+I13-H13)/2</f>
        <v>353.5</v>
      </c>
      <c r="L13" s="1">
        <f>SUM(C13-B13+F13-E13+I13-H13)</f>
        <v>707</v>
      </c>
      <c r="M13" s="1">
        <f>SUM(K13*0.04+K13)</f>
        <v>367.64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1" sqref="B11"/>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42695</v>
      </c>
      <c r="C3" s="3">
        <v>42699</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959512</v>
      </c>
      <c r="C9" s="32">
        <v>962510</v>
      </c>
      <c r="D9" s="9"/>
      <c r="E9" s="26"/>
      <c r="F9" s="26"/>
      <c r="G9" s="9"/>
      <c r="H9" s="26"/>
      <c r="I9" s="26"/>
      <c r="J9" s="1" t="s">
        <v>15</v>
      </c>
      <c r="K9" s="1">
        <f>SUM(C9-B9+F9-E9+I9-H9)/2</f>
        <v>1499</v>
      </c>
      <c r="L9" s="1">
        <f>SUM(C9-B9+F9-E9+I9-H9)</f>
        <v>2998</v>
      </c>
      <c r="M9" s="1">
        <f>SUM(K9*0.04+K9)</f>
        <v>1558.96</v>
      </c>
    </row>
    <row r="10" spans="1:13" ht="34.5" customHeight="1" x14ac:dyDescent="0.2">
      <c r="A10" s="2" t="s">
        <v>16</v>
      </c>
      <c r="B10" s="28">
        <v>962550</v>
      </c>
      <c r="C10" s="28">
        <v>965385</v>
      </c>
      <c r="D10" s="9"/>
      <c r="E10" s="26"/>
      <c r="F10" s="26"/>
      <c r="G10" s="9"/>
      <c r="H10" s="26"/>
      <c r="I10" s="26"/>
      <c r="J10" s="1" t="s">
        <v>17</v>
      </c>
      <c r="K10" s="1">
        <f>SUM(C10-B10+F10-E10+I10-H10)/2</f>
        <v>1417.5</v>
      </c>
      <c r="L10" s="1">
        <f>SUM(C10-B10+F10-E10+I10-H10)</f>
        <v>2835</v>
      </c>
      <c r="M10" s="1">
        <f>SUM(K10*0.04+K10)</f>
        <v>1474.2</v>
      </c>
    </row>
    <row r="11" spans="1:13" ht="34.5" customHeight="1" x14ac:dyDescent="0.2">
      <c r="A11" s="2" t="s">
        <v>18</v>
      </c>
      <c r="B11" s="28">
        <v>965423</v>
      </c>
      <c r="C11" s="28">
        <v>967136</v>
      </c>
      <c r="D11" s="9"/>
      <c r="E11" s="26"/>
      <c r="F11" s="26"/>
      <c r="G11" s="9"/>
      <c r="H11" s="26"/>
      <c r="I11" s="26"/>
      <c r="J11" s="1" t="s">
        <v>19</v>
      </c>
      <c r="K11" s="1">
        <f>SUM(C11-B11+F11-E11+I11-H11)/2</f>
        <v>856.5</v>
      </c>
      <c r="L11" s="1">
        <f>SUM(C11-B11+F11-E11+I11-H11)</f>
        <v>1713</v>
      </c>
      <c r="M11" s="1">
        <f>SUM(K11*0.04+K11)</f>
        <v>890.76</v>
      </c>
    </row>
    <row r="12" spans="1:13" ht="34.5" customHeight="1" x14ac:dyDescent="0.2">
      <c r="A12" s="2" t="s">
        <v>20</v>
      </c>
      <c r="B12" s="27"/>
      <c r="C12" s="27"/>
      <c r="D12" s="9"/>
      <c r="E12" s="26"/>
      <c r="F12" s="26"/>
      <c r="G12" s="9"/>
      <c r="H12" s="27"/>
      <c r="I12" s="27"/>
      <c r="J12" s="1" t="s">
        <v>21</v>
      </c>
      <c r="K12" s="1">
        <f>SUM(C12-B12+F12-E12+I12-H12)/2</f>
        <v>0</v>
      </c>
      <c r="L12" s="1">
        <f>SUM(C12-B12+F12-E12+I12-H12)</f>
        <v>0</v>
      </c>
      <c r="M12" s="1">
        <f>SUM(K12*0.04+K12)</f>
        <v>0</v>
      </c>
    </row>
    <row r="13" spans="1:13" ht="34.5" customHeight="1" x14ac:dyDescent="0.2">
      <c r="A13" s="2" t="s">
        <v>22</v>
      </c>
      <c r="B13" s="27"/>
      <c r="C13" s="27"/>
      <c r="D13" s="9"/>
      <c r="E13" s="26"/>
      <c r="F13" s="26"/>
      <c r="G13" s="9"/>
      <c r="H13" s="26"/>
      <c r="I13" s="26"/>
      <c r="J13" s="1" t="s">
        <v>23</v>
      </c>
      <c r="K13" s="1">
        <f>SUM(C13-B13+F13-E13+I13-H13)/2</f>
        <v>0</v>
      </c>
      <c r="L13" s="1">
        <f>SUM(C13-B13+F13-E13+I13-H13)</f>
        <v>0</v>
      </c>
      <c r="M13" s="1">
        <f>SUM(K13*0.04+K13)</f>
        <v>0</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42702</v>
      </c>
      <c r="C3" s="3">
        <v>42706</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967176</v>
      </c>
      <c r="C9" s="32">
        <v>970362</v>
      </c>
      <c r="D9" s="9"/>
      <c r="E9" s="26"/>
      <c r="F9" s="26"/>
      <c r="G9" s="9"/>
      <c r="H9" s="26"/>
      <c r="I9" s="26"/>
      <c r="J9" s="1" t="s">
        <v>15</v>
      </c>
      <c r="K9" s="1">
        <f>SUM(C9-B9+F9-E9+I9-H9)/2</f>
        <v>1593</v>
      </c>
      <c r="L9" s="1">
        <f>SUM(C9-B9+F9-E9+I9-H9)</f>
        <v>3186</v>
      </c>
      <c r="M9" s="1">
        <f>SUM(K9*0.04+K9)</f>
        <v>1656.72</v>
      </c>
    </row>
    <row r="10" spans="1:13" ht="34.5" customHeight="1" x14ac:dyDescent="0.2">
      <c r="A10" s="2" t="s">
        <v>16</v>
      </c>
      <c r="B10" s="28">
        <v>970392</v>
      </c>
      <c r="C10" s="28">
        <v>973985</v>
      </c>
      <c r="D10" s="9"/>
      <c r="E10" s="26"/>
      <c r="F10" s="26"/>
      <c r="G10" s="9"/>
      <c r="H10" s="26"/>
      <c r="I10" s="26"/>
      <c r="J10" s="1" t="s">
        <v>17</v>
      </c>
      <c r="K10" s="1">
        <f>SUM(C10-B10+F10-E10+I10-H10)/2</f>
        <v>1796.5</v>
      </c>
      <c r="L10" s="1">
        <f>SUM(C10-B10+F10-E10+I10-H10)</f>
        <v>3593</v>
      </c>
      <c r="M10" s="1">
        <f>SUM(K10*0.04+K10)</f>
        <v>1868.36</v>
      </c>
    </row>
    <row r="11" spans="1:13" ht="34.5" customHeight="1" x14ac:dyDescent="0.2">
      <c r="A11" s="2" t="s">
        <v>18</v>
      </c>
      <c r="B11" s="28">
        <v>974019</v>
      </c>
      <c r="C11" s="28">
        <v>977265</v>
      </c>
      <c r="D11" s="9"/>
      <c r="E11" s="26"/>
      <c r="F11" s="26"/>
      <c r="G11" s="9"/>
      <c r="H11" s="26"/>
      <c r="I11" s="26"/>
      <c r="J11" s="1" t="s">
        <v>19</v>
      </c>
      <c r="K11" s="1">
        <f>SUM(C11-B11+F11-E11+I11-H11)/2</f>
        <v>1623</v>
      </c>
      <c r="L11" s="1">
        <f>SUM(C11-B11+F11-E11+I11-H11)</f>
        <v>3246</v>
      </c>
      <c r="M11" s="1">
        <f>SUM(K11*0.04+K11)</f>
        <v>1687.92</v>
      </c>
    </row>
    <row r="12" spans="1:13" ht="34.5" customHeight="1" x14ac:dyDescent="0.2">
      <c r="A12" s="2" t="s">
        <v>20</v>
      </c>
      <c r="B12" s="28">
        <v>977308</v>
      </c>
      <c r="C12" s="28">
        <v>980575</v>
      </c>
      <c r="D12" s="9"/>
      <c r="E12" s="26"/>
      <c r="F12" s="26"/>
      <c r="G12" s="9"/>
      <c r="H12" s="27"/>
      <c r="I12" s="27"/>
      <c r="J12" s="1" t="s">
        <v>21</v>
      </c>
      <c r="K12" s="1">
        <f>SUM(C12-B12+F12-E12+I12-H12)/2</f>
        <v>1633.5</v>
      </c>
      <c r="L12" s="1">
        <f>SUM(C12-B12+F12-E12+I12-H12)</f>
        <v>3267</v>
      </c>
      <c r="M12" s="1">
        <f>SUM(K12*0.04+K12)</f>
        <v>1698.84</v>
      </c>
    </row>
    <row r="13" spans="1:13" ht="34.5" customHeight="1" x14ac:dyDescent="0.2">
      <c r="A13" s="2" t="s">
        <v>22</v>
      </c>
      <c r="B13" s="28">
        <v>980597</v>
      </c>
      <c r="C13" s="28">
        <v>981221</v>
      </c>
      <c r="D13" s="9"/>
      <c r="E13" s="26"/>
      <c r="F13" s="26"/>
      <c r="G13" s="9"/>
      <c r="H13" s="26"/>
      <c r="I13" s="26"/>
      <c r="J13" s="1" t="s">
        <v>23</v>
      </c>
      <c r="K13" s="1">
        <f>SUM(C13-B13+F13-E13+I13-H13)/2</f>
        <v>312</v>
      </c>
      <c r="L13" s="1">
        <f>SUM(C13-B13+F13-E13+I13-H13)</f>
        <v>624</v>
      </c>
      <c r="M13" s="1">
        <f>SUM(K13*0.04+K13)</f>
        <v>324.48</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42709</v>
      </c>
      <c r="C3" s="3">
        <v>42713</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982030</v>
      </c>
      <c r="C9" s="32">
        <v>985340</v>
      </c>
      <c r="D9" s="9"/>
      <c r="E9" s="26"/>
      <c r="F9" s="26"/>
      <c r="G9" s="9"/>
      <c r="H9" s="26"/>
      <c r="I9" s="26"/>
      <c r="J9" s="1" t="s">
        <v>15</v>
      </c>
      <c r="K9" s="1">
        <f>SUM(C9-B9+F9-E9+I9-H9)/2</f>
        <v>1655</v>
      </c>
      <c r="L9" s="1">
        <f>SUM(C9-B9+F9-E9+I9-H9)</f>
        <v>3310</v>
      </c>
      <c r="M9" s="1">
        <f>SUM(K9*0.04+K9)</f>
        <v>1721.2</v>
      </c>
    </row>
    <row r="10" spans="1:13" ht="34.5" customHeight="1" x14ac:dyDescent="0.2">
      <c r="A10" s="2" t="s">
        <v>16</v>
      </c>
      <c r="B10" s="28">
        <v>985391</v>
      </c>
      <c r="C10" s="28">
        <v>989187</v>
      </c>
      <c r="D10" s="9"/>
      <c r="E10" s="26"/>
      <c r="F10" s="26"/>
      <c r="G10" s="9"/>
      <c r="H10" s="26"/>
      <c r="I10" s="26"/>
      <c r="J10" s="1" t="s">
        <v>17</v>
      </c>
      <c r="K10" s="1">
        <f>SUM(C10-B10+F10-E10+I10-H10)/2</f>
        <v>1898</v>
      </c>
      <c r="L10" s="1">
        <f>SUM(C10-B10+F10-E10+I10-H10)</f>
        <v>3796</v>
      </c>
      <c r="M10" s="1">
        <f>SUM(K10*0.04+K10)</f>
        <v>1973.92</v>
      </c>
    </row>
    <row r="11" spans="1:13" ht="34.5" customHeight="1" x14ac:dyDescent="0.2">
      <c r="A11" s="2" t="s">
        <v>18</v>
      </c>
      <c r="B11" s="28">
        <v>989234</v>
      </c>
      <c r="C11" s="28">
        <v>992488</v>
      </c>
      <c r="D11" s="9"/>
      <c r="E11" s="26"/>
      <c r="F11" s="26"/>
      <c r="G11" s="9"/>
      <c r="H11" s="26"/>
      <c r="I11" s="26"/>
      <c r="J11" s="1" t="s">
        <v>19</v>
      </c>
      <c r="K11" s="1">
        <f>SUM(C11-B11+F11-E11+I11-H11)/2</f>
        <v>1627</v>
      </c>
      <c r="L11" s="1">
        <f>SUM(C11-B11+F11-E11+I11-H11)</f>
        <v>3254</v>
      </c>
      <c r="M11" s="1">
        <f>SUM(K11*0.04+K11)</f>
        <v>1692.08</v>
      </c>
    </row>
    <row r="12" spans="1:13" ht="34.5" customHeight="1" x14ac:dyDescent="0.2">
      <c r="A12" s="2" t="s">
        <v>20</v>
      </c>
      <c r="B12" s="28">
        <v>992535</v>
      </c>
      <c r="C12" s="28">
        <v>995315</v>
      </c>
      <c r="D12" s="9"/>
      <c r="E12" s="26"/>
      <c r="F12" s="26"/>
      <c r="G12" s="9"/>
      <c r="H12" s="27"/>
      <c r="I12" s="27"/>
      <c r="J12" s="1" t="s">
        <v>21</v>
      </c>
      <c r="K12" s="1">
        <f>SUM(C12-B12+F12-E12+I12-H12)/2</f>
        <v>1390</v>
      </c>
      <c r="L12" s="1">
        <f>SUM(C12-B12+F12-E12+I12-H12)</f>
        <v>2780</v>
      </c>
      <c r="M12" s="1">
        <f>SUM(K12*0.04+K12)</f>
        <v>1445.6</v>
      </c>
    </row>
    <row r="13" spans="1:13" ht="34.5" customHeight="1" x14ac:dyDescent="0.2">
      <c r="A13" s="2" t="s">
        <v>22</v>
      </c>
      <c r="B13" s="28">
        <v>995354</v>
      </c>
      <c r="C13" s="28">
        <v>996070</v>
      </c>
      <c r="D13" s="9"/>
      <c r="E13" s="26"/>
      <c r="F13" s="26"/>
      <c r="G13" s="9"/>
      <c r="H13" s="26"/>
      <c r="I13" s="26"/>
      <c r="J13" s="1" t="s">
        <v>23</v>
      </c>
      <c r="K13" s="1">
        <f>SUM(C13-B13+F13-E13+I13-H13)/2</f>
        <v>358</v>
      </c>
      <c r="L13" s="1">
        <f>SUM(C13-B13+F13-E13+I13-H13)</f>
        <v>716</v>
      </c>
      <c r="M13" s="1">
        <f>SUM(K13*0.04+K13)</f>
        <v>372.32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42716</v>
      </c>
      <c r="C3" s="3">
        <v>42720</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996735</v>
      </c>
      <c r="C9" s="32">
        <v>999028</v>
      </c>
      <c r="D9" s="9"/>
      <c r="E9" s="26"/>
      <c r="F9" s="26"/>
      <c r="G9" s="9"/>
      <c r="H9" s="26"/>
      <c r="I9" s="26"/>
      <c r="J9" s="1" t="s">
        <v>15</v>
      </c>
      <c r="K9" s="1">
        <f>SUM(C9-B9+F9-E9+I9-H9)/2</f>
        <v>1146.5</v>
      </c>
      <c r="L9" s="1">
        <f>SUM(C9-B9+F9-E9+I9-H9)</f>
        <v>2293</v>
      </c>
      <c r="M9" s="1">
        <f>SUM(K9*0.04+K9)</f>
        <v>1192.3599999999999</v>
      </c>
    </row>
    <row r="10" spans="1:13" ht="34.5" customHeight="1" x14ac:dyDescent="0.2">
      <c r="A10" s="2" t="s">
        <v>16</v>
      </c>
      <c r="B10" s="28">
        <v>999059</v>
      </c>
      <c r="C10" s="28">
        <v>1000975</v>
      </c>
      <c r="D10" s="9"/>
      <c r="E10" s="26"/>
      <c r="F10" s="26"/>
      <c r="G10" s="9"/>
      <c r="H10" s="26"/>
      <c r="I10" s="26"/>
      <c r="J10" s="1" t="s">
        <v>17</v>
      </c>
      <c r="K10" s="1">
        <f>SUM(C10-B10+F10-E10+I10-H10)/2</f>
        <v>958</v>
      </c>
      <c r="L10" s="1">
        <f>SUM(C10-B10+F10-E10+I10-H10)</f>
        <v>1916</v>
      </c>
      <c r="M10" s="1">
        <f>SUM(K10*0.04+K10)</f>
        <v>996.32</v>
      </c>
    </row>
    <row r="11" spans="1:13" ht="34.5" customHeight="1" x14ac:dyDescent="0.2">
      <c r="A11" s="2" t="s">
        <v>18</v>
      </c>
      <c r="B11" s="28">
        <v>1005</v>
      </c>
      <c r="C11" s="28">
        <v>2394</v>
      </c>
      <c r="D11" s="9"/>
      <c r="E11" s="26"/>
      <c r="F11" s="26"/>
      <c r="G11" s="9"/>
      <c r="H11" s="26"/>
      <c r="I11" s="26"/>
      <c r="J11" s="1" t="s">
        <v>19</v>
      </c>
      <c r="K11" s="1">
        <f>SUM(C11-B11+F11-E11+I11-H11)/2</f>
        <v>694.5</v>
      </c>
      <c r="L11" s="1">
        <f>SUM(C11-B11+F11-E11+I11-H11)</f>
        <v>1389</v>
      </c>
      <c r="M11" s="1">
        <f>SUM(K11*0.04+K11)</f>
        <v>722.28</v>
      </c>
    </row>
    <row r="12" spans="1:13" ht="34.5" customHeight="1" x14ac:dyDescent="0.2">
      <c r="A12" s="2" t="s">
        <v>20</v>
      </c>
      <c r="B12" s="28">
        <v>2442</v>
      </c>
      <c r="C12" s="28">
        <v>2683</v>
      </c>
      <c r="D12" s="9"/>
      <c r="E12" s="26"/>
      <c r="F12" s="26"/>
      <c r="G12" s="9"/>
      <c r="H12" s="27"/>
      <c r="I12" s="27"/>
      <c r="J12" s="1" t="s">
        <v>21</v>
      </c>
      <c r="K12" s="1">
        <f>SUM(C12-B12+F12-E12+I12-H12)/2</f>
        <v>120.5</v>
      </c>
      <c r="L12" s="1">
        <f>SUM(C12-B12+F12-E12+I12-H12)</f>
        <v>241</v>
      </c>
      <c r="M12" s="1">
        <f>SUM(K12*0.04+K12)</f>
        <v>125.32</v>
      </c>
    </row>
    <row r="13" spans="1:13" ht="34.5" customHeight="1" x14ac:dyDescent="0.2">
      <c r="A13" s="2" t="s">
        <v>22</v>
      </c>
      <c r="B13" s="28">
        <v>2707</v>
      </c>
      <c r="C13" s="28">
        <v>2932</v>
      </c>
      <c r="D13" s="9"/>
      <c r="E13" s="26"/>
      <c r="F13" s="26"/>
      <c r="G13" s="9"/>
      <c r="H13" s="26"/>
      <c r="I13" s="26"/>
      <c r="J13" s="1" t="s">
        <v>23</v>
      </c>
      <c r="K13" s="1">
        <f>SUM(C13-B13+F13-E13+I13-H13)/2</f>
        <v>112.5</v>
      </c>
      <c r="L13" s="1">
        <f>SUM(C13-B13+F13-E13+I13-H13)</f>
        <v>225</v>
      </c>
      <c r="M13" s="1">
        <f>SUM(K13*0.04+K13)</f>
        <v>117</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42737</v>
      </c>
      <c r="C3" s="3">
        <v>42741</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7"/>
      <c r="C9" s="33"/>
      <c r="D9" s="9"/>
      <c r="E9" s="26"/>
      <c r="F9" s="26"/>
      <c r="G9" s="9"/>
      <c r="H9" s="26"/>
      <c r="I9" s="26"/>
      <c r="J9" s="1" t="s">
        <v>15</v>
      </c>
      <c r="K9" s="1">
        <f>SUM(C9-B9+F9-E9+I9-H9)/2</f>
        <v>0</v>
      </c>
      <c r="L9" s="1">
        <f>SUM(C9-B9+F9-E9+I9-H9)</f>
        <v>0</v>
      </c>
      <c r="M9" s="1">
        <f>SUM(K9*0.04+K9)</f>
        <v>0</v>
      </c>
    </row>
    <row r="10" spans="1:13" ht="34.5" customHeight="1" x14ac:dyDescent="0.2">
      <c r="A10" s="2" t="s">
        <v>16</v>
      </c>
      <c r="B10" s="28">
        <v>2973</v>
      </c>
      <c r="C10" s="28">
        <v>3360</v>
      </c>
      <c r="D10" s="9"/>
      <c r="E10" s="26"/>
      <c r="F10" s="26"/>
      <c r="G10" s="9"/>
      <c r="H10" s="26"/>
      <c r="I10" s="26"/>
      <c r="J10" s="1" t="s">
        <v>17</v>
      </c>
      <c r="K10" s="1">
        <f>SUM(C10-B10+F10-E10+I10-H10)/2</f>
        <v>193.5</v>
      </c>
      <c r="L10" s="1">
        <f>SUM(C10-B10+F10-E10+I10-H10)</f>
        <v>387</v>
      </c>
      <c r="M10" s="1">
        <f>SUM(K10*0.04+K10)</f>
        <v>201.24</v>
      </c>
    </row>
    <row r="11" spans="1:13" ht="34.5" customHeight="1" x14ac:dyDescent="0.2">
      <c r="A11" s="2" t="s">
        <v>18</v>
      </c>
      <c r="B11" s="28">
        <v>3380</v>
      </c>
      <c r="C11" s="28">
        <v>3755</v>
      </c>
      <c r="D11" s="9"/>
      <c r="E11" s="26"/>
      <c r="F11" s="26"/>
      <c r="G11" s="9"/>
      <c r="H11" s="26"/>
      <c r="I11" s="26"/>
      <c r="J11" s="1" t="s">
        <v>19</v>
      </c>
      <c r="K11" s="1">
        <f>SUM(C11-B11+F11-E11+I11-H11)/2</f>
        <v>187.5</v>
      </c>
      <c r="L11" s="1">
        <f>SUM(C11-B11+F11-E11+I11-H11)</f>
        <v>375</v>
      </c>
      <c r="M11" s="1">
        <f>SUM(K11*0.04+K11)</f>
        <v>195</v>
      </c>
    </row>
    <row r="12" spans="1:13" ht="34.5" customHeight="1" x14ac:dyDescent="0.2">
      <c r="A12" s="2" t="s">
        <v>20</v>
      </c>
      <c r="B12" s="28">
        <v>3792</v>
      </c>
      <c r="C12" s="28">
        <v>5824</v>
      </c>
      <c r="D12" s="9"/>
      <c r="E12" s="26"/>
      <c r="F12" s="26"/>
      <c r="G12" s="9"/>
      <c r="H12" s="27"/>
      <c r="I12" s="27"/>
      <c r="J12" s="1" t="s">
        <v>21</v>
      </c>
      <c r="K12" s="1">
        <f>SUM(C12-B12+F12-E12+I12-H12)/2</f>
        <v>1016</v>
      </c>
      <c r="L12" s="1">
        <f>SUM(C12-B12+F12-E12+I12-H12)</f>
        <v>2032</v>
      </c>
      <c r="M12" s="1">
        <f>SUM(K12*0.04+K12)</f>
        <v>1056.6400000000001</v>
      </c>
    </row>
    <row r="13" spans="1:13" ht="34.5" customHeight="1" x14ac:dyDescent="0.2">
      <c r="A13" s="2" t="s">
        <v>22</v>
      </c>
      <c r="B13" s="28">
        <v>5852</v>
      </c>
      <c r="C13" s="28">
        <v>6226</v>
      </c>
      <c r="D13" s="9"/>
      <c r="E13" s="26"/>
      <c r="F13" s="26"/>
      <c r="G13" s="9"/>
      <c r="H13" s="26"/>
      <c r="I13" s="26"/>
      <c r="J13" s="1" t="s">
        <v>23</v>
      </c>
      <c r="K13" s="1">
        <f>SUM(C13-B13+F13-E13+I13-H13)/2</f>
        <v>187</v>
      </c>
      <c r="L13" s="1">
        <f>SUM(C13-B13+F13-E13+I13-H13)</f>
        <v>374</v>
      </c>
      <c r="M13" s="1">
        <f>SUM(K13*0.04+K13)</f>
        <v>194.48</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42744</v>
      </c>
      <c r="C3" s="3">
        <v>42748</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8">
        <v>6637</v>
      </c>
      <c r="C9" s="32">
        <v>8902</v>
      </c>
      <c r="D9" s="9"/>
      <c r="E9" s="26"/>
      <c r="F9" s="26"/>
      <c r="G9" s="9"/>
      <c r="H9" s="26"/>
      <c r="I9" s="26"/>
      <c r="J9" s="1" t="s">
        <v>15</v>
      </c>
      <c r="K9" s="1">
        <f>SUM(C9-B9+F9-E9+I9-H9)/2</f>
        <v>1132.5</v>
      </c>
      <c r="L9" s="1">
        <f>SUM(C9-B9+F9-E9+I9-H9)</f>
        <v>2265</v>
      </c>
      <c r="M9" s="1">
        <f>SUM(K9*0.04+K9)</f>
        <v>1177.8</v>
      </c>
    </row>
    <row r="10" spans="1:13" ht="34.5" customHeight="1" x14ac:dyDescent="0.2">
      <c r="A10" s="2" t="s">
        <v>16</v>
      </c>
      <c r="B10" s="28">
        <v>8934</v>
      </c>
      <c r="C10" s="28">
        <v>11580</v>
      </c>
      <c r="D10" s="9"/>
      <c r="E10" s="26"/>
      <c r="F10" s="26"/>
      <c r="G10" s="9"/>
      <c r="H10" s="26"/>
      <c r="I10" s="26"/>
      <c r="J10" s="1" t="s">
        <v>17</v>
      </c>
      <c r="K10" s="1">
        <f>SUM(C10-B10+F10-E10+I10-H10)/2</f>
        <v>1323</v>
      </c>
      <c r="L10" s="1">
        <f>SUM(C10-B10+F10-E10+I10-H10)</f>
        <v>2646</v>
      </c>
      <c r="M10" s="1">
        <f>SUM(K10*0.04+K10)</f>
        <v>1375.92</v>
      </c>
    </row>
    <row r="11" spans="1:13" ht="34.5" customHeight="1" x14ac:dyDescent="0.2">
      <c r="A11" s="2" t="s">
        <v>18</v>
      </c>
      <c r="B11" s="28">
        <v>11610</v>
      </c>
      <c r="C11" s="28">
        <v>14090</v>
      </c>
      <c r="D11" s="9"/>
      <c r="E11" s="26"/>
      <c r="F11" s="26"/>
      <c r="G11" s="9"/>
      <c r="H11" s="26"/>
      <c r="I11" s="26"/>
      <c r="J11" s="1" t="s">
        <v>19</v>
      </c>
      <c r="K11" s="1">
        <f>SUM(C11-B11+F11-E11+I11-H11)/2</f>
        <v>1240</v>
      </c>
      <c r="L11" s="1">
        <f>SUM(C11-B11+F11-E11+I11-H11)</f>
        <v>2480</v>
      </c>
      <c r="M11" s="1">
        <f>SUM(K11*0.04+K11)</f>
        <v>1289.5999999999999</v>
      </c>
    </row>
    <row r="12" spans="1:13" ht="34.5" customHeight="1" x14ac:dyDescent="0.2">
      <c r="A12" s="2" t="s">
        <v>20</v>
      </c>
      <c r="B12" s="28">
        <v>14112</v>
      </c>
      <c r="C12" s="28">
        <v>16824</v>
      </c>
      <c r="D12" s="9"/>
      <c r="E12" s="26"/>
      <c r="F12" s="26"/>
      <c r="G12" s="9"/>
      <c r="H12" s="27"/>
      <c r="I12" s="27"/>
      <c r="J12" s="1" t="s">
        <v>21</v>
      </c>
      <c r="K12" s="1">
        <f>SUM(C12-B12+F12-E12+I12-H12)/2</f>
        <v>1356</v>
      </c>
      <c r="L12" s="1">
        <f>SUM(C12-B12+F12-E12+I12-H12)</f>
        <v>2712</v>
      </c>
      <c r="M12" s="1">
        <f>SUM(K12*0.04+K12)</f>
        <v>1410.24</v>
      </c>
    </row>
    <row r="13" spans="1:13" ht="34.5" customHeight="1" x14ac:dyDescent="0.2">
      <c r="A13" s="2" t="s">
        <v>22</v>
      </c>
      <c r="B13" s="28">
        <v>16861</v>
      </c>
      <c r="C13" s="28">
        <v>17469</v>
      </c>
      <c r="D13" s="9"/>
      <c r="E13" s="26"/>
      <c r="F13" s="26"/>
      <c r="G13" s="9"/>
      <c r="H13" s="26"/>
      <c r="I13" s="26"/>
      <c r="J13" s="1" t="s">
        <v>23</v>
      </c>
      <c r="K13" s="1">
        <f>SUM(C13-B13+F13-E13+I13-H13)/2</f>
        <v>304</v>
      </c>
      <c r="L13" s="1">
        <f>SUM(C13-B13+F13-E13+I13-H13)</f>
        <v>608</v>
      </c>
      <c r="M13" s="1">
        <f>SUM(K13*0.04+K13)</f>
        <v>316.16000000000003</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20"/>
  <sheetViews>
    <sheetView workbookViewId="0">
      <selection activeCell="C14" sqref="C14"/>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41904</v>
      </c>
      <c r="C3" s="3">
        <v>41908</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882367</v>
      </c>
      <c r="C9" s="8">
        <v>885171</v>
      </c>
      <c r="D9" s="9"/>
      <c r="E9" s="26"/>
      <c r="F9" s="26"/>
      <c r="G9" s="9"/>
      <c r="H9" s="8">
        <v>372995</v>
      </c>
      <c r="I9" s="8">
        <v>373319</v>
      </c>
      <c r="J9" s="1" t="s">
        <v>15</v>
      </c>
      <c r="K9" s="1">
        <f>SUM(C9-B9+F9-E9+I9-H9)/2</f>
        <v>1564</v>
      </c>
      <c r="L9" s="1">
        <f>SUM(C9-B9+F9-E9+I9-H9)</f>
        <v>3128</v>
      </c>
      <c r="M9" s="1">
        <f>SUM(K9*0.04+K9)</f>
        <v>1626.56</v>
      </c>
    </row>
    <row r="10" spans="1:13" ht="34.5" customHeight="1" x14ac:dyDescent="0.2">
      <c r="A10" s="2" t="s">
        <v>16</v>
      </c>
      <c r="B10" s="8">
        <v>885235</v>
      </c>
      <c r="C10" s="8">
        <v>888509</v>
      </c>
      <c r="D10" s="9"/>
      <c r="E10" s="26"/>
      <c r="F10" s="26"/>
      <c r="G10" s="9"/>
      <c r="H10" s="8">
        <v>373376</v>
      </c>
      <c r="I10" s="8">
        <v>373843</v>
      </c>
      <c r="J10" s="1" t="s">
        <v>17</v>
      </c>
      <c r="K10" s="1">
        <f>SUM(C10-B10+F10-E10+I10-H10)/2</f>
        <v>1870.5</v>
      </c>
      <c r="L10" s="1">
        <f>SUM(C10-B10+F10-E10+I10-H10)</f>
        <v>3741</v>
      </c>
      <c r="M10" s="1">
        <f>SUM(K10*0.04+K10)</f>
        <v>1945.32</v>
      </c>
    </row>
    <row r="11" spans="1:13" ht="34.5" customHeight="1" x14ac:dyDescent="0.2">
      <c r="A11" s="2" t="s">
        <v>18</v>
      </c>
      <c r="B11" s="8">
        <v>888541</v>
      </c>
      <c r="C11" s="8">
        <v>891154</v>
      </c>
      <c r="D11" s="9"/>
      <c r="E11" s="26"/>
      <c r="F11" s="26"/>
      <c r="G11" s="9"/>
      <c r="H11" s="8">
        <v>373883</v>
      </c>
      <c r="I11" s="8">
        <v>374283</v>
      </c>
      <c r="J11" s="1" t="s">
        <v>19</v>
      </c>
      <c r="K11" s="1">
        <f>SUM(C11-B11+F11-E11+I11-H11)/2</f>
        <v>1506.5</v>
      </c>
      <c r="L11" s="1">
        <f>SUM(C11-B11+F11-E11+I11-H11)</f>
        <v>3013</v>
      </c>
      <c r="M11" s="1">
        <f>SUM(K11*0.04+K11)</f>
        <v>1566.76</v>
      </c>
    </row>
    <row r="12" spans="1:13" ht="34.5" customHeight="1" x14ac:dyDescent="0.2">
      <c r="A12" s="2" t="s">
        <v>20</v>
      </c>
      <c r="B12" s="8">
        <v>891181</v>
      </c>
      <c r="C12" s="8">
        <v>894010</v>
      </c>
      <c r="D12" s="9"/>
      <c r="E12" s="26"/>
      <c r="F12" s="26"/>
      <c r="G12" s="9"/>
      <c r="H12" s="8">
        <v>374370</v>
      </c>
      <c r="I12" s="8">
        <v>374744</v>
      </c>
      <c r="J12" s="1" t="s">
        <v>21</v>
      </c>
      <c r="K12" s="1">
        <f>SUM(C12-B12+F12-E12+I12-H12)/2</f>
        <v>1601.5</v>
      </c>
      <c r="L12" s="1">
        <f>SUM(C12-B12+F12-E12+I12-H12)</f>
        <v>3203</v>
      </c>
      <c r="M12" s="1">
        <f>SUM(K12*0.04+K12)</f>
        <v>1665.56</v>
      </c>
    </row>
    <row r="13" spans="1:13" ht="34.5" customHeight="1" x14ac:dyDescent="0.2">
      <c r="A13" s="2" t="s">
        <v>22</v>
      </c>
      <c r="B13" s="8">
        <v>894054</v>
      </c>
      <c r="C13" s="8">
        <v>895534</v>
      </c>
      <c r="D13" s="9"/>
      <c r="E13" s="26"/>
      <c r="F13" s="26"/>
      <c r="G13" s="9"/>
      <c r="H13" s="26"/>
      <c r="I13" s="26"/>
      <c r="J13" s="1" t="s">
        <v>23</v>
      </c>
      <c r="K13" s="1">
        <f>SUM(C13-B13+F13-E13+I13-H13)/2</f>
        <v>740</v>
      </c>
      <c r="L13" s="1">
        <f>SUM(C13-B13+F13-E13+I13-H13)</f>
        <v>1480</v>
      </c>
      <c r="M13" s="1">
        <f>SUM(K13*0.04+K13)</f>
        <v>769.6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tabSelected="1" topLeftCell="A4"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42751</v>
      </c>
      <c r="C3" s="3">
        <v>42755</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7"/>
      <c r="C9" s="33"/>
      <c r="D9" s="9"/>
      <c r="E9" s="26"/>
      <c r="F9" s="26"/>
      <c r="G9" s="9"/>
      <c r="H9" s="26"/>
      <c r="I9" s="26"/>
      <c r="J9" s="1" t="s">
        <v>15</v>
      </c>
      <c r="K9" s="1">
        <f>SUM(C9-B9+F9-E9+I9-H9)/2</f>
        <v>0</v>
      </c>
      <c r="L9" s="1">
        <f>SUM(C9-B9+F9-E9+I9-H9)</f>
        <v>0</v>
      </c>
      <c r="M9" s="1">
        <f>SUM(K9*0.04+K9)</f>
        <v>0</v>
      </c>
    </row>
    <row r="10" spans="1:13" ht="34.5" customHeight="1" x14ac:dyDescent="0.2">
      <c r="A10" s="2" t="s">
        <v>16</v>
      </c>
      <c r="B10" s="28">
        <v>18101</v>
      </c>
      <c r="C10" s="28">
        <v>20999</v>
      </c>
      <c r="D10" s="9"/>
      <c r="E10" s="26"/>
      <c r="F10" s="26"/>
      <c r="G10" s="9"/>
      <c r="H10" s="26"/>
      <c r="I10" s="26"/>
      <c r="J10" s="1" t="s">
        <v>17</v>
      </c>
      <c r="K10" s="1">
        <f>SUM(C10-B10+F10-E10+I10-H10)/2</f>
        <v>1449</v>
      </c>
      <c r="L10" s="1">
        <f>SUM(C10-B10+F10-E10+I10-H10)</f>
        <v>2898</v>
      </c>
      <c r="M10" s="1">
        <f>SUM(K10*0.04+K10)</f>
        <v>1506.96</v>
      </c>
    </row>
    <row r="11" spans="1:13" ht="34.5" customHeight="1" x14ac:dyDescent="0.2">
      <c r="A11" s="2" t="s">
        <v>18</v>
      </c>
      <c r="B11" s="28">
        <v>21035</v>
      </c>
      <c r="C11" s="28">
        <v>23830</v>
      </c>
      <c r="D11" s="9"/>
      <c r="E11" s="26"/>
      <c r="F11" s="26"/>
      <c r="G11" s="9"/>
      <c r="H11" s="26"/>
      <c r="I11" s="26"/>
      <c r="J11" s="1" t="s">
        <v>19</v>
      </c>
      <c r="K11" s="1">
        <f>SUM(C11-B11+F11-E11+I11-H11)/2</f>
        <v>1397.5</v>
      </c>
      <c r="L11" s="1">
        <f>SUM(C11-B11+F11-E11+I11-H11)</f>
        <v>2795</v>
      </c>
      <c r="M11" s="1">
        <f>SUM(K11*0.04+K11)</f>
        <v>1453.4</v>
      </c>
    </row>
    <row r="12" spans="1:13" ht="34.5" customHeight="1" x14ac:dyDescent="0.2">
      <c r="A12" s="2" t="s">
        <v>20</v>
      </c>
      <c r="B12" s="28">
        <v>23856</v>
      </c>
      <c r="C12" s="28">
        <v>26640</v>
      </c>
      <c r="D12" s="9"/>
      <c r="E12" s="26"/>
      <c r="F12" s="26"/>
      <c r="G12" s="9"/>
      <c r="H12" s="27"/>
      <c r="I12" s="27"/>
      <c r="J12" s="1" t="s">
        <v>21</v>
      </c>
      <c r="K12" s="1">
        <f>SUM(C12-B12+F12-E12+I12-H12)/2</f>
        <v>1392</v>
      </c>
      <c r="L12" s="1">
        <f>SUM(C12-B12+F12-E12+I12-H12)</f>
        <v>2784</v>
      </c>
      <c r="M12" s="1">
        <f>SUM(K12*0.04+K12)</f>
        <v>1447.68</v>
      </c>
    </row>
    <row r="13" spans="1:13" ht="34.5" customHeight="1" x14ac:dyDescent="0.2">
      <c r="A13" s="2" t="s">
        <v>22</v>
      </c>
      <c r="B13" s="28">
        <v>26670</v>
      </c>
      <c r="C13" s="28"/>
      <c r="D13" s="9"/>
      <c r="E13" s="26"/>
      <c r="F13" s="26"/>
      <c r="G13" s="9"/>
      <c r="H13" s="26"/>
      <c r="I13" s="26"/>
      <c r="J13" s="1" t="s">
        <v>23</v>
      </c>
      <c r="K13" s="1">
        <f>SUM(C13-B13+F13-E13+I13-H13)/2</f>
        <v>-13335</v>
      </c>
      <c r="L13" s="1">
        <f>SUM(C13-B13+F13-E13+I13-H13)</f>
        <v>-26670</v>
      </c>
      <c r="M13" s="1">
        <f>SUM(K13*0.04+K13)</f>
        <v>-13868.4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dimension ref="A1:D86"/>
  <sheetViews>
    <sheetView topLeftCell="A64" workbookViewId="0">
      <selection activeCell="A87" sqref="A87"/>
    </sheetView>
  </sheetViews>
  <sheetFormatPr defaultColWidth="9.140625" defaultRowHeight="12.75" x14ac:dyDescent="0.2"/>
  <cols>
    <col min="1" max="1" width="20.7109375" style="1" customWidth="1"/>
    <col min="2" max="2" width="21.42578125" style="1" customWidth="1"/>
    <col min="3" max="3" width="15.28515625" style="1" customWidth="1"/>
    <col min="4" max="4" width="12.28515625" style="1" customWidth="1"/>
    <col min="5" max="16384" width="9.140625" style="1"/>
  </cols>
  <sheetData>
    <row r="1" spans="1:4" ht="30" x14ac:dyDescent="0.2">
      <c r="A1" s="10" t="s">
        <v>27</v>
      </c>
      <c r="B1" s="10" t="s">
        <v>28</v>
      </c>
      <c r="C1" s="10" t="s">
        <v>22</v>
      </c>
      <c r="D1" s="11" t="s">
        <v>113</v>
      </c>
    </row>
    <row r="2" spans="1:4" ht="15" x14ac:dyDescent="0.2">
      <c r="A2" s="18" t="s">
        <v>29</v>
      </c>
      <c r="B2" s="19">
        <v>1827.7257142857143</v>
      </c>
      <c r="C2" s="19">
        <v>771.42000000000007</v>
      </c>
      <c r="D2" s="14">
        <f>AVERAGE(B2:C2)</f>
        <v>1299.5728571428572</v>
      </c>
    </row>
    <row r="3" spans="1:4" ht="15" x14ac:dyDescent="0.2">
      <c r="A3" s="18" t="s">
        <v>30</v>
      </c>
      <c r="B3" s="19">
        <v>1573.9749999999999</v>
      </c>
      <c r="C3" s="19">
        <v>856.57</v>
      </c>
      <c r="D3" s="14">
        <f t="shared" ref="D3:D31" si="0">AVERAGE(B3:C3)</f>
        <v>1215.2725</v>
      </c>
    </row>
    <row r="4" spans="1:4" ht="15" x14ac:dyDescent="0.2">
      <c r="A4" s="18" t="s">
        <v>31</v>
      </c>
      <c r="B4" s="19">
        <v>2076.8149999999996</v>
      </c>
      <c r="C4" s="19">
        <v>900.64</v>
      </c>
      <c r="D4" s="14">
        <f t="shared" si="0"/>
        <v>1488.7274999999997</v>
      </c>
    </row>
    <row r="5" spans="1:4" ht="15" x14ac:dyDescent="0.2">
      <c r="A5" s="18" t="s">
        <v>32</v>
      </c>
      <c r="B5" s="19">
        <v>1297.5368421052631</v>
      </c>
      <c r="C5" s="19">
        <v>597.35</v>
      </c>
      <c r="D5" s="14">
        <f t="shared" si="0"/>
        <v>947.44342105263149</v>
      </c>
    </row>
    <row r="6" spans="1:4" ht="15" x14ac:dyDescent="0.2">
      <c r="A6" s="18" t="s">
        <v>33</v>
      </c>
      <c r="B6" s="19">
        <v>1955.964705882353</v>
      </c>
      <c r="C6" s="19">
        <v>625.14400000000001</v>
      </c>
      <c r="D6" s="14">
        <f t="shared" si="0"/>
        <v>1290.5543529411766</v>
      </c>
    </row>
    <row r="7" spans="1:4" ht="15" x14ac:dyDescent="0.2">
      <c r="A7" s="18" t="s">
        <v>34</v>
      </c>
      <c r="B7" s="19">
        <v>869.22588235294131</v>
      </c>
      <c r="C7" s="19">
        <v>278.33</v>
      </c>
      <c r="D7" s="14">
        <f t="shared" si="0"/>
        <v>573.77794117647068</v>
      </c>
    </row>
    <row r="8" spans="1:4" ht="15" x14ac:dyDescent="0.2">
      <c r="A8" s="18" t="s">
        <v>35</v>
      </c>
      <c r="B8" s="19">
        <v>1051.9311111111112</v>
      </c>
      <c r="C8" s="19">
        <v>360.62</v>
      </c>
      <c r="D8" s="14">
        <f t="shared" si="0"/>
        <v>706.27555555555568</v>
      </c>
    </row>
    <row r="9" spans="1:4" ht="15" x14ac:dyDescent="0.2">
      <c r="A9" s="18" t="s">
        <v>36</v>
      </c>
      <c r="B9" s="19">
        <v>925.7223529411765</v>
      </c>
      <c r="C9" s="19">
        <v>323.64800000000002</v>
      </c>
      <c r="D9" s="14">
        <f t="shared" si="0"/>
        <v>624.6851764705882</v>
      </c>
    </row>
    <row r="10" spans="1:4" ht="15" x14ac:dyDescent="0.2">
      <c r="A10" s="18" t="s">
        <v>37</v>
      </c>
      <c r="B10" s="19">
        <v>1238.9577777777779</v>
      </c>
      <c r="C10" s="19">
        <v>527.79999999999995</v>
      </c>
      <c r="D10" s="14">
        <f t="shared" si="0"/>
        <v>883.37888888888892</v>
      </c>
    </row>
    <row r="11" spans="1:4" ht="15" x14ac:dyDescent="0.2">
      <c r="A11" s="18" t="s">
        <v>38</v>
      </c>
      <c r="B11" s="19">
        <v>2107.1266666666661</v>
      </c>
      <c r="C11" s="19">
        <v>1109.42</v>
      </c>
      <c r="D11" s="14">
        <f t="shared" si="0"/>
        <v>1608.2733333333331</v>
      </c>
    </row>
    <row r="12" spans="1:4" ht="15" x14ac:dyDescent="0.2">
      <c r="A12" s="18" t="s">
        <v>39</v>
      </c>
      <c r="B12" s="19">
        <v>2003.1179999999997</v>
      </c>
      <c r="C12" s="19">
        <v>840.84</v>
      </c>
      <c r="D12" s="14">
        <f t="shared" si="0"/>
        <v>1421.9789999999998</v>
      </c>
    </row>
    <row r="13" spans="1:4" ht="15" x14ac:dyDescent="0.2">
      <c r="A13" s="18" t="s">
        <v>40</v>
      </c>
      <c r="B13" s="19">
        <v>1805.9311111111112</v>
      </c>
      <c r="C13" s="19">
        <v>800.28</v>
      </c>
      <c r="D13" s="14">
        <f t="shared" si="0"/>
        <v>1303.1055555555556</v>
      </c>
    </row>
    <row r="14" spans="1:4" ht="15" x14ac:dyDescent="0.2">
      <c r="A14" s="18" t="s">
        <v>41</v>
      </c>
      <c r="B14" s="19">
        <v>1079.8839999999998</v>
      </c>
      <c r="C14" s="19">
        <v>401.26666666666665</v>
      </c>
      <c r="D14" s="14">
        <f t="shared" si="0"/>
        <v>740.57533333333322</v>
      </c>
    </row>
    <row r="15" spans="1:4" ht="15" x14ac:dyDescent="0.2">
      <c r="A15" s="18" t="s">
        <v>42</v>
      </c>
      <c r="B15" s="19">
        <v>1392.1011764705884</v>
      </c>
      <c r="C15" s="19">
        <v>744.25</v>
      </c>
      <c r="D15" s="14">
        <f t="shared" si="0"/>
        <v>1068.1755882352941</v>
      </c>
    </row>
    <row r="16" spans="1:4" ht="15" x14ac:dyDescent="0.2">
      <c r="A16" s="18" t="s">
        <v>43</v>
      </c>
      <c r="B16" s="19">
        <v>1823.3799999999999</v>
      </c>
      <c r="C16" s="19">
        <v>921.05</v>
      </c>
      <c r="D16" s="14">
        <f t="shared" si="0"/>
        <v>1372.2149999999999</v>
      </c>
    </row>
    <row r="17" spans="1:4" ht="15" x14ac:dyDescent="0.2">
      <c r="A17" s="18" t="s">
        <v>44</v>
      </c>
      <c r="B17" s="19">
        <v>1254.7873684210526</v>
      </c>
      <c r="C17" s="19">
        <v>438.75</v>
      </c>
      <c r="D17" s="14">
        <f t="shared" si="0"/>
        <v>846.76868421052632</v>
      </c>
    </row>
    <row r="18" spans="1:4" ht="15" x14ac:dyDescent="0.2">
      <c r="A18" s="18" t="s">
        <v>45</v>
      </c>
      <c r="B18" s="19">
        <v>1840.54</v>
      </c>
      <c r="C18" s="19">
        <v>939.53600000000006</v>
      </c>
      <c r="D18" s="14">
        <f t="shared" si="0"/>
        <v>1390.038</v>
      </c>
    </row>
    <row r="19" spans="1:4" ht="15" x14ac:dyDescent="0.2">
      <c r="A19" s="18" t="s">
        <v>46</v>
      </c>
      <c r="B19" s="19">
        <v>791.62352941176471</v>
      </c>
      <c r="C19" s="19">
        <v>291.97999999999996</v>
      </c>
      <c r="D19" s="14">
        <f t="shared" si="0"/>
        <v>541.80176470588231</v>
      </c>
    </row>
    <row r="20" spans="1:4" ht="15" x14ac:dyDescent="0.2">
      <c r="A20" s="18" t="s">
        <v>47</v>
      </c>
      <c r="B20" s="19">
        <v>886.04000000000008</v>
      </c>
      <c r="C20" s="19">
        <v>282.87999999999994</v>
      </c>
      <c r="D20" s="14">
        <f t="shared" si="0"/>
        <v>584.46</v>
      </c>
    </row>
    <row r="21" spans="1:4" ht="15" x14ac:dyDescent="0.2">
      <c r="A21" s="18" t="s">
        <v>48</v>
      </c>
      <c r="B21" s="19">
        <v>840.56</v>
      </c>
      <c r="C21" s="19">
        <v>274.66399999999999</v>
      </c>
      <c r="D21" s="14">
        <f t="shared" si="0"/>
        <v>557.61199999999997</v>
      </c>
    </row>
    <row r="22" spans="1:4" ht="15" x14ac:dyDescent="0.2">
      <c r="A22" s="18" t="s">
        <v>49</v>
      </c>
      <c r="B22" s="19">
        <v>1139.5936842105264</v>
      </c>
      <c r="C22" s="19">
        <v>504.01</v>
      </c>
      <c r="D22" s="14">
        <f t="shared" si="0"/>
        <v>821.80184210526318</v>
      </c>
    </row>
    <row r="23" spans="1:4" ht="15" x14ac:dyDescent="0.2">
      <c r="A23" s="18" t="s">
        <v>50</v>
      </c>
      <c r="B23" s="19">
        <v>2068.5294117647059</v>
      </c>
      <c r="C23" s="19">
        <v>1456.7280000000001</v>
      </c>
      <c r="D23" s="14">
        <f t="shared" si="0"/>
        <v>1762.628705882353</v>
      </c>
    </row>
    <row r="24" spans="1:4" ht="15" x14ac:dyDescent="0.2">
      <c r="A24" s="18" t="s">
        <v>51</v>
      </c>
      <c r="B24" s="19">
        <v>1979.1200000000001</v>
      </c>
      <c r="C24" s="19">
        <v>998.79</v>
      </c>
      <c r="D24" s="14">
        <f t="shared" si="0"/>
        <v>1488.9549999999999</v>
      </c>
    </row>
    <row r="25" spans="1:4" ht="15" x14ac:dyDescent="0.2">
      <c r="A25" s="18" t="s">
        <v>52</v>
      </c>
      <c r="B25" s="19">
        <v>1774.9622222222226</v>
      </c>
      <c r="C25" s="19">
        <v>478.65999999999997</v>
      </c>
      <c r="D25" s="14">
        <f t="shared" si="0"/>
        <v>1126.8111111111114</v>
      </c>
    </row>
    <row r="26" spans="1:4" ht="15" x14ac:dyDescent="0.2">
      <c r="A26" s="18" t="s">
        <v>53</v>
      </c>
      <c r="B26" s="19">
        <v>980.25777777777796</v>
      </c>
      <c r="C26" s="19">
        <v>380.29333333333335</v>
      </c>
      <c r="D26" s="14">
        <f t="shared" si="0"/>
        <v>680.27555555555568</v>
      </c>
    </row>
    <row r="27" spans="1:4" ht="15" x14ac:dyDescent="0.2">
      <c r="A27" s="18" t="s">
        <v>54</v>
      </c>
      <c r="B27" s="19">
        <v>1285.4977777777779</v>
      </c>
      <c r="C27" s="19">
        <v>742.95</v>
      </c>
      <c r="D27" s="14">
        <f t="shared" si="0"/>
        <v>1014.223888888889</v>
      </c>
    </row>
    <row r="28" spans="1:4" ht="15" x14ac:dyDescent="0.2">
      <c r="A28" s="18" t="s">
        <v>55</v>
      </c>
      <c r="B28" s="19">
        <v>1637.4188235294121</v>
      </c>
      <c r="C28" s="19">
        <v>849.29</v>
      </c>
      <c r="D28" s="14">
        <f t="shared" si="0"/>
        <v>1243.3544117647061</v>
      </c>
    </row>
    <row r="29" spans="1:4" ht="15" x14ac:dyDescent="0.2">
      <c r="A29" s="18" t="s">
        <v>56</v>
      </c>
      <c r="B29" s="20">
        <v>1566.9999999999998</v>
      </c>
      <c r="C29" s="20">
        <v>582.91999999999996</v>
      </c>
      <c r="D29" s="14">
        <f t="shared" si="0"/>
        <v>1074.9599999999998</v>
      </c>
    </row>
    <row r="30" spans="1:4" ht="15" x14ac:dyDescent="0.2">
      <c r="A30" s="18" t="s">
        <v>57</v>
      </c>
      <c r="B30" s="20">
        <v>1493.6847058823528</v>
      </c>
      <c r="C30" s="20">
        <v>658.84</v>
      </c>
      <c r="D30" s="14">
        <f t="shared" si="0"/>
        <v>1076.2623529411765</v>
      </c>
    </row>
    <row r="31" spans="1:4" ht="15" x14ac:dyDescent="0.2">
      <c r="A31" s="18" t="s">
        <v>58</v>
      </c>
      <c r="B31" s="20">
        <v>592.45333333333338</v>
      </c>
      <c r="C31" s="20">
        <v>210.99</v>
      </c>
      <c r="D31" s="14">
        <f t="shared" si="0"/>
        <v>401.72166666666669</v>
      </c>
    </row>
    <row r="32" spans="1:4" ht="15" x14ac:dyDescent="0.2">
      <c r="A32" s="18" t="s">
        <v>59</v>
      </c>
      <c r="B32" s="20">
        <v>689.48749999999995</v>
      </c>
      <c r="C32" s="20">
        <v>234</v>
      </c>
      <c r="D32" s="14">
        <f>AVERAGE(B32:C32)</f>
        <v>461.74374999999998</v>
      </c>
    </row>
    <row r="33" spans="1:4" ht="15" x14ac:dyDescent="0.2">
      <c r="A33" s="18" t="s">
        <v>60</v>
      </c>
      <c r="B33" s="20">
        <v>627.91529411764714</v>
      </c>
      <c r="C33" s="20">
        <v>509.21</v>
      </c>
      <c r="D33" s="14">
        <f t="shared" ref="D33:D54" si="1">AVERAGE(B33:C33)</f>
        <v>568.56264705882359</v>
      </c>
    </row>
    <row r="34" spans="1:4" ht="15" x14ac:dyDescent="0.2">
      <c r="A34" s="18" t="s">
        <v>61</v>
      </c>
      <c r="B34" s="20">
        <v>836.24210526315801</v>
      </c>
      <c r="C34" s="20">
        <v>535.6</v>
      </c>
      <c r="D34" s="14">
        <f t="shared" si="1"/>
        <v>685.92105263157896</v>
      </c>
    </row>
    <row r="35" spans="1:4" ht="15" x14ac:dyDescent="0.2">
      <c r="A35" s="18" t="s">
        <v>62</v>
      </c>
      <c r="B35" s="20">
        <v>1659.3850000000002</v>
      </c>
      <c r="C35" s="20">
        <v>835.38000000000011</v>
      </c>
      <c r="D35" s="14">
        <f t="shared" si="1"/>
        <v>1247.3825000000002</v>
      </c>
    </row>
    <row r="36" spans="1:4" ht="15" x14ac:dyDescent="0.2">
      <c r="A36" s="18" t="s">
        <v>63</v>
      </c>
      <c r="B36" s="20">
        <v>1544.1263157894737</v>
      </c>
      <c r="C36" s="20">
        <v>704.08</v>
      </c>
      <c r="D36" s="14">
        <f t="shared" si="1"/>
        <v>1124.1031578947368</v>
      </c>
    </row>
    <row r="37" spans="1:4" ht="15" x14ac:dyDescent="0.2">
      <c r="A37" s="18" t="s">
        <v>64</v>
      </c>
      <c r="B37" s="20">
        <v>1241.5650000000001</v>
      </c>
      <c r="C37" s="20">
        <v>789.87999999999988</v>
      </c>
      <c r="D37" s="14">
        <f t="shared" si="1"/>
        <v>1015.7225</v>
      </c>
    </row>
    <row r="38" spans="1:4" ht="15" x14ac:dyDescent="0.2">
      <c r="A38" s="18" t="s">
        <v>65</v>
      </c>
      <c r="B38" s="20">
        <v>883.53199999999993</v>
      </c>
      <c r="C38" s="21">
        <v>404.82000000000005</v>
      </c>
      <c r="D38" s="14">
        <f t="shared" si="1"/>
        <v>644.17599999999993</v>
      </c>
    </row>
    <row r="39" spans="1:4" ht="15" x14ac:dyDescent="0.2">
      <c r="A39" s="18" t="s">
        <v>66</v>
      </c>
      <c r="B39" s="20">
        <v>1086.9155555555556</v>
      </c>
      <c r="C39" s="20">
        <v>554.83999999999992</v>
      </c>
      <c r="D39" s="14">
        <f t="shared" si="1"/>
        <v>820.87777777777774</v>
      </c>
    </row>
    <row r="40" spans="1:4" ht="15" x14ac:dyDescent="0.2">
      <c r="A40" s="18" t="s">
        <v>67</v>
      </c>
      <c r="B40" s="20">
        <v>1353.8524999999997</v>
      </c>
      <c r="C40" s="20">
        <v>644.54</v>
      </c>
      <c r="D40" s="14">
        <f t="shared" si="1"/>
        <v>999.19624999999985</v>
      </c>
    </row>
    <row r="41" spans="1:4" ht="15" x14ac:dyDescent="0.2">
      <c r="A41" s="18" t="s">
        <v>68</v>
      </c>
      <c r="B41" s="20">
        <v>1303.8566666666666</v>
      </c>
      <c r="C41" s="20">
        <v>524.03</v>
      </c>
      <c r="D41" s="14">
        <f t="shared" si="1"/>
        <v>913.94333333333327</v>
      </c>
    </row>
    <row r="42" spans="1:4" ht="15" x14ac:dyDescent="0.2">
      <c r="A42" s="18" t="s">
        <v>69</v>
      </c>
      <c r="B42" s="20">
        <v>1264.5533333333333</v>
      </c>
      <c r="C42" s="20">
        <v>594.88</v>
      </c>
      <c r="D42" s="14">
        <f t="shared" si="1"/>
        <v>929.7166666666667</v>
      </c>
    </row>
    <row r="43" spans="1:4" ht="15" x14ac:dyDescent="0.2">
      <c r="A43" s="18" t="s">
        <v>70</v>
      </c>
      <c r="B43" s="20">
        <v>626.6</v>
      </c>
      <c r="C43" s="20">
        <v>180.12800000000001</v>
      </c>
      <c r="D43" s="14">
        <f t="shared" si="1"/>
        <v>403.36400000000003</v>
      </c>
    </row>
    <row r="44" spans="1:4" ht="15" x14ac:dyDescent="0.2">
      <c r="A44" s="18" t="s">
        <v>71</v>
      </c>
      <c r="B44" s="20">
        <v>593.87250000000006</v>
      </c>
      <c r="C44" s="20">
        <v>202.41</v>
      </c>
      <c r="D44" s="14">
        <f t="shared" si="1"/>
        <v>398.14125000000001</v>
      </c>
    </row>
    <row r="45" spans="1:4" ht="15" x14ac:dyDescent="0.2">
      <c r="A45" s="18" t="s">
        <v>72</v>
      </c>
      <c r="B45" s="20">
        <v>521.2589473684211</v>
      </c>
      <c r="C45" s="20">
        <v>190.19</v>
      </c>
      <c r="D45" s="14">
        <f t="shared" si="1"/>
        <v>355.72447368421058</v>
      </c>
    </row>
    <row r="46" spans="1:4" ht="15" x14ac:dyDescent="0.2">
      <c r="A46" s="18" t="s">
        <v>73</v>
      </c>
      <c r="B46" s="20">
        <v>999.19529411764699</v>
      </c>
      <c r="C46" s="20">
        <v>383.76000000000005</v>
      </c>
      <c r="D46" s="14">
        <f t="shared" si="1"/>
        <v>691.47764705882355</v>
      </c>
    </row>
    <row r="47" spans="1:4" ht="15" x14ac:dyDescent="0.2">
      <c r="A47" s="18" t="s">
        <v>74</v>
      </c>
      <c r="B47" s="20">
        <v>1708.46</v>
      </c>
      <c r="C47" s="20">
        <v>794.56000000000006</v>
      </c>
      <c r="D47" s="14">
        <f t="shared" si="1"/>
        <v>1251.51</v>
      </c>
    </row>
    <row r="48" spans="1:4" ht="15" x14ac:dyDescent="0.2">
      <c r="A48" s="18" t="s">
        <v>75</v>
      </c>
      <c r="B48" s="20">
        <v>1639.341052631579</v>
      </c>
      <c r="C48" s="20">
        <v>561.73</v>
      </c>
      <c r="D48" s="14">
        <f t="shared" si="1"/>
        <v>1100.5355263157894</v>
      </c>
    </row>
    <row r="49" spans="1:4" ht="15" x14ac:dyDescent="0.2">
      <c r="A49" s="18" t="s">
        <v>76</v>
      </c>
      <c r="B49" s="20">
        <v>1360.905</v>
      </c>
      <c r="C49" s="20">
        <v>507.93600000000004</v>
      </c>
      <c r="D49" s="14">
        <f t="shared" si="1"/>
        <v>934.42049999999995</v>
      </c>
    </row>
    <row r="50" spans="1:4" ht="15" x14ac:dyDescent="0.2">
      <c r="A50" s="18" t="s">
        <v>77</v>
      </c>
      <c r="B50" s="20">
        <v>1003.3920000000001</v>
      </c>
      <c r="C50" s="20">
        <v>346.58</v>
      </c>
      <c r="D50" s="14">
        <f t="shared" si="1"/>
        <v>674.98599999999999</v>
      </c>
    </row>
    <row r="51" spans="1:4" ht="15" x14ac:dyDescent="0.2">
      <c r="A51" s="18" t="s">
        <v>78</v>
      </c>
      <c r="B51" s="20">
        <v>1213.1294117647058</v>
      </c>
      <c r="C51" s="20">
        <v>515.94399999999996</v>
      </c>
      <c r="D51" s="14">
        <f t="shared" si="1"/>
        <v>864.53670588235286</v>
      </c>
    </row>
    <row r="52" spans="1:4" ht="15" x14ac:dyDescent="0.2">
      <c r="A52" s="18" t="s">
        <v>79</v>
      </c>
      <c r="B52" s="20">
        <v>1389.7650000000001</v>
      </c>
      <c r="C52" s="20">
        <v>478.53</v>
      </c>
      <c r="D52" s="14">
        <f t="shared" si="1"/>
        <v>934.14750000000004</v>
      </c>
    </row>
    <row r="53" spans="1:4" ht="15" customHeight="1" x14ac:dyDescent="0.2">
      <c r="A53" s="18" t="s">
        <v>80</v>
      </c>
      <c r="B53" s="20">
        <v>952.73176470588226</v>
      </c>
      <c r="C53" s="20">
        <v>300.69</v>
      </c>
      <c r="D53" s="14">
        <f t="shared" si="1"/>
        <v>626.7108823529411</v>
      </c>
    </row>
    <row r="54" spans="1:4" ht="15" x14ac:dyDescent="0.2">
      <c r="A54" s="18" t="s">
        <v>81</v>
      </c>
      <c r="B54" s="20">
        <v>1287</v>
      </c>
      <c r="C54" s="20">
        <v>555.62</v>
      </c>
      <c r="D54" s="14">
        <f t="shared" si="1"/>
        <v>921.31</v>
      </c>
    </row>
    <row r="55" spans="1:4" ht="15" x14ac:dyDescent="0.2">
      <c r="A55" s="18" t="s">
        <v>82</v>
      </c>
      <c r="B55" s="20">
        <v>455.94823529411758</v>
      </c>
      <c r="C55" s="20">
        <v>158.184</v>
      </c>
      <c r="D55" s="14">
        <f t="shared" ref="D55:D60" si="2">AVERAGE(B55:C55)</f>
        <v>307.06611764705877</v>
      </c>
    </row>
    <row r="56" spans="1:4" ht="15" x14ac:dyDescent="0.2">
      <c r="A56" s="18" t="s">
        <v>83</v>
      </c>
      <c r="B56" s="20">
        <v>459.2211764705882</v>
      </c>
      <c r="C56" s="20">
        <v>159.25</v>
      </c>
      <c r="D56" s="14">
        <f t="shared" si="2"/>
        <v>309.23558823529413</v>
      </c>
    </row>
    <row r="57" spans="1:4" ht="15" x14ac:dyDescent="0.2">
      <c r="A57" s="18" t="s">
        <v>84</v>
      </c>
      <c r="B57" s="20">
        <f>AVERAGE('06-30-2014'!M10:M12,'07-07-2014'!M9:M12,'07-14-2014'!M9:M12,'07-21-2014'!M9:M12,'07-28-2014'!M9:M12)</f>
        <v>487.04842105263157</v>
      </c>
      <c r="C57" s="20">
        <f>AVERAGE('06-30-2014'!M13,'07-07-2014'!M13,'07-14-2014'!M13,'07-21-2014'!M13)</f>
        <v>171.34</v>
      </c>
      <c r="D57" s="14">
        <f t="shared" si="2"/>
        <v>329.19421052631577</v>
      </c>
    </row>
    <row r="58" spans="1:4" ht="15" x14ac:dyDescent="0.2">
      <c r="A58" s="18" t="s">
        <v>85</v>
      </c>
      <c r="B58" s="20">
        <f>AVERAGE('08-04-2014'!M9:M12,'08-11-2014'!M9:M12,'08-18-2014'!M9:M12,'08-25-2014'!M9:M12)</f>
        <v>771.12749999999994</v>
      </c>
      <c r="C58" s="20">
        <f>AVERAGE('07-28-2014'!M13,'08-04-2014'!M13,'08-11-2014'!M13,'08-18-2014'!M13,'08-25-2014'!M13)</f>
        <v>391.56000000000006</v>
      </c>
      <c r="D58" s="14">
        <f t="shared" si="2"/>
        <v>581.34375</v>
      </c>
    </row>
    <row r="59" spans="1:4" ht="15" x14ac:dyDescent="0.2">
      <c r="A59" s="18" t="s">
        <v>86</v>
      </c>
      <c r="B59" s="20">
        <f>AVERAGE('09-01-2014'!M9:M12,'09-08-2014'!M9:M12,'09-15-2014'!M9:M12,'09-22-2014'!M9:M12,'09-29-2014'!M9:M10)</f>
        <v>1595.4466666666667</v>
      </c>
      <c r="C59" s="20">
        <f>AVERAGE('09-01-2014'!M13,'09-08-2014'!M13,'09-15-2014'!M13,'09-22-2014'!M13)</f>
        <v>654.41999999999996</v>
      </c>
      <c r="D59" s="14">
        <f t="shared" si="2"/>
        <v>1124.9333333333334</v>
      </c>
    </row>
    <row r="60" spans="1:4" ht="15" x14ac:dyDescent="0.2">
      <c r="A60" s="18" t="s">
        <v>87</v>
      </c>
      <c r="B60" s="20">
        <f>AVERAGE('09-29-2014'!M11:M12,'10-06-2014'!M9:M12,'10-13-2014'!M9:M12,'10-20-2014'!M9:M12,'10-27-2014'!M9:M12)</f>
        <v>1671.8000000000002</v>
      </c>
      <c r="C60" s="20">
        <f>AVERAGE('09-29-2014'!M13,'10-06-2014'!M13,'10-13-2014'!M13,'10-20-2014'!M13,'10-27-2014'!M13)</f>
        <v>645.21600000000001</v>
      </c>
      <c r="D60" s="14">
        <f t="shared" si="2"/>
        <v>1158.508</v>
      </c>
    </row>
    <row r="61" spans="1:4" ht="15" x14ac:dyDescent="0.2">
      <c r="A61" s="18" t="s">
        <v>88</v>
      </c>
      <c r="B61" s="20">
        <f>AVERAGE('11-03-2014'!M9:M12,'11-10-2014'!M9:M12,'11-17-2014'!M9:M12,'11-24-2014'!M9:M12)</f>
        <v>1469.3249999999998</v>
      </c>
      <c r="C61" s="20">
        <f>AVERAGE('11-03-2014'!M13,'11-10-2014'!M13,'11-17-2014'!M13,'11-24-2014'!M13)</f>
        <v>469.81999999999994</v>
      </c>
      <c r="D61" s="14">
        <f t="shared" ref="D61:D62" si="3">AVERAGE(B61:C61)</f>
        <v>969.57249999999988</v>
      </c>
    </row>
    <row r="62" spans="1:4" ht="15" x14ac:dyDescent="0.2">
      <c r="A62" s="18" t="s">
        <v>89</v>
      </c>
      <c r="B62" s="20">
        <f>AVERAGE('12-01-2014'!M9:M12,'12-08-2014'!M9:M12,'12-15-2014'!M9:M12)</f>
        <v>1042.0800000000002</v>
      </c>
      <c r="C62" s="20">
        <f>AVERAGE('12-01-2014'!M13,'12-08-2014'!M13,'12-15-2014'!M13)</f>
        <v>223.42666666666665</v>
      </c>
      <c r="D62" s="14">
        <f t="shared" si="3"/>
        <v>632.75333333333344</v>
      </c>
    </row>
    <row r="63" spans="1:4" ht="15" x14ac:dyDescent="0.2">
      <c r="A63" s="18" t="s">
        <v>91</v>
      </c>
      <c r="B63" s="20">
        <f>AVERAGE('01-05-2015'!M9:M12,'01-12-2015'!M9:M12,'01-19-2015'!M9:M12,'01-26-2015'!M9:M12)</f>
        <v>1141.7249999999999</v>
      </c>
      <c r="C63" s="20">
        <f>AVERAGE('12-29-2014'!M13,'01-05-2015'!M13,'01-12-2015'!M13,'01-19-2015'!M13,'01-26-2015'!M13)</f>
        <v>413.4</v>
      </c>
      <c r="D63" s="14">
        <f>AVERAGE(B63:C63)</f>
        <v>777.5625</v>
      </c>
    </row>
    <row r="64" spans="1:4" ht="15" x14ac:dyDescent="0.2">
      <c r="A64" s="18" t="s">
        <v>92</v>
      </c>
      <c r="B64" s="20">
        <f>AVERAGE('02-02-2015'!M9:M12,'02-09-2015'!M9:M12,'02-16-2015'!M9:M12,'02-23-2015'!M9:M12)</f>
        <v>1375.7250000000004</v>
      </c>
      <c r="C64" s="20">
        <f>AVERAGE('02-02-2015'!M13,'02-09-2015'!M13,'02-16-2015'!M13,'02-23-2015'!M13)</f>
        <v>457.72999999999996</v>
      </c>
      <c r="D64" s="14">
        <f t="shared" ref="D64:D66" si="4">AVERAGE(B64:C64)</f>
        <v>916.72750000000019</v>
      </c>
    </row>
    <row r="65" spans="1:4" ht="15" x14ac:dyDescent="0.2">
      <c r="A65" s="18" t="s">
        <v>93</v>
      </c>
      <c r="B65" s="20">
        <f>AVERAGE('03-02-2015'!M9:M12,'03-09-2015'!M9:M12,'03-16-2015'!M9:M12,'03-23-2015'!M9:M12,'03-30-2015'!M9:M10)</f>
        <v>1021.6555555555557</v>
      </c>
      <c r="C65" s="20">
        <f>AVERAGE('03-02-2015'!M13,'03-09-2015'!M13,'03-16-2015'!M13,'03-23-2015'!M13)</f>
        <v>335.4</v>
      </c>
      <c r="D65" s="14">
        <f t="shared" si="4"/>
        <v>678.52777777777783</v>
      </c>
    </row>
    <row r="66" spans="1:4" ht="15" x14ac:dyDescent="0.2">
      <c r="A66" s="18" t="s">
        <v>94</v>
      </c>
      <c r="B66" s="20">
        <f>AVERAGE('03-30-2015'!M11:M12,'04-06-2015'!M9:M12,'04-13-2015'!M9:M12,'04-20-2015'!M9:M12,'04-27-2015'!M9:M12)</f>
        <v>1383.1711111111113</v>
      </c>
      <c r="C66" s="20">
        <f>AVERAGE('03-30-2015'!M13,'04-06-2015'!M13,'04-13-2015'!M13,'04-20-2015'!M13)</f>
        <v>428.09000000000003</v>
      </c>
      <c r="D66" s="14">
        <f t="shared" si="4"/>
        <v>905.6305555555557</v>
      </c>
    </row>
    <row r="67" spans="1:4" ht="15" x14ac:dyDescent="0.2">
      <c r="A67" s="18" t="s">
        <v>95</v>
      </c>
      <c r="B67" s="20">
        <f>AVERAGE('05-04-2015'!M9:M12,'05-11-2015'!M9:M12,'05-18-2015'!M9:M12,'05-25-2015'!M9:M12)</f>
        <v>531.40750000000003</v>
      </c>
      <c r="C67" s="20">
        <f>AVERAGE('04-27-2015'!M13,'05-04-2015'!M13,'05-11-2015'!M13,'05-18-2015'!M13,'05-25-2015'!M13)</f>
        <v>231.08800000000002</v>
      </c>
      <c r="D67" s="14">
        <f t="shared" ref="D67:D68" si="5">AVERAGE(B67:C67)</f>
        <v>381.24775</v>
      </c>
    </row>
    <row r="68" spans="1:4" ht="15" x14ac:dyDescent="0.2">
      <c r="A68" s="18" t="s">
        <v>96</v>
      </c>
      <c r="B68" s="20">
        <f>AVERAGE('06-01-2015'!M9:M12,'06-08-2015'!M9:M12,'06-15-2015'!M9:M12,'06-22-2015'!M9:M12,'06-29-2015'!M9:M10)</f>
        <v>578.6733333333334</v>
      </c>
      <c r="C68" s="20">
        <f>AVERAGE('06-01-2015'!M13,'06-08-2015'!M13,'06-15-2015'!M13,'06-22-2015'!M13)</f>
        <v>221.51999999999998</v>
      </c>
      <c r="D68" s="14">
        <f t="shared" si="5"/>
        <v>400.09666666666669</v>
      </c>
    </row>
    <row r="69" spans="1:4" ht="15" x14ac:dyDescent="0.2">
      <c r="A69" s="18" t="s">
        <v>97</v>
      </c>
      <c r="B69" s="20">
        <f>AVERAGE('06-29-2015'!M11:M12,'07-06-2015'!M9:M12,'07-13-2015'!M9:M12,'07-20-2015'!M9:M12,'07-27-2015'!M9:M12)</f>
        <v>586.04</v>
      </c>
      <c r="C69" s="20">
        <f>AVERAGE('07-06-2015'!M13,'07-13-2015'!M13,'07-20-2015'!M13,'07-27-2015'!M13)</f>
        <v>227.63</v>
      </c>
      <c r="D69" s="14">
        <f t="shared" ref="D69" si="6">AVERAGE(B69:C69)</f>
        <v>406.83499999999998</v>
      </c>
    </row>
    <row r="70" spans="1:4" ht="15" x14ac:dyDescent="0.2">
      <c r="A70" s="18" t="s">
        <v>98</v>
      </c>
      <c r="B70" s="20">
        <f>AVERAGE('08-03-2015'!M9:M12,'08-10-2015'!M9:M12,'08-17-2015'!M9:M12,'08-24-2015'!M9:M12,'08-31-2015'!M9)</f>
        <v>777.67529411764701</v>
      </c>
      <c r="C70" s="20">
        <f>AVERAGE('08-03-2015'!M13,'08-10-2015'!M13,'08-17-2015'!M13,'08-24-2015'!M13)</f>
        <v>328.9</v>
      </c>
      <c r="D70" s="14">
        <f t="shared" ref="D70" si="7">AVERAGE(B70:C70)</f>
        <v>553.2876470588235</v>
      </c>
    </row>
    <row r="71" spans="1:4" ht="15" x14ac:dyDescent="0.2">
      <c r="A71" s="18" t="s">
        <v>99</v>
      </c>
      <c r="B71" s="20">
        <f>AVERAGE('08-31-2015'!M10:M12,'09-07-2015'!M9:M12,'09-14-2015'!M9:M12,'09-21-2015'!M9:M12,'09-28-2015'!M9:M11)</f>
        <v>1752.2555555555555</v>
      </c>
      <c r="C71" s="20">
        <f>AVERAGE('08-31-2015'!M13,'09-07-2015'!M13,'09-14-2015'!M13,'09-21-2015'!M13)</f>
        <v>348.01</v>
      </c>
      <c r="D71" s="14">
        <f t="shared" ref="D71" si="8">AVERAGE(B71:C71)</f>
        <v>1050.1327777777778</v>
      </c>
    </row>
    <row r="72" spans="1:4" ht="15" x14ac:dyDescent="0.2">
      <c r="A72" s="18" t="s">
        <v>100</v>
      </c>
      <c r="B72" s="20">
        <f>AVERAGE('09-28-2015'!M12,'10-05-2015'!M9:M12,'10-12-2015'!M9:M12,'10-19-2015'!M9:M12,'10-26-2015'!M9:M12)</f>
        <v>1804.4611764705885</v>
      </c>
      <c r="C72" s="20">
        <f>AVERAGE('09-28-2015'!M13,'10-05-2015'!M13,'10-12-2015'!M13,'10-19-2015'!M13,'10-26-2015'!M13)</f>
        <v>661.96</v>
      </c>
      <c r="D72" s="14">
        <f t="shared" ref="D72" si="9">AVERAGE(B72:C72)</f>
        <v>1233.2105882352944</v>
      </c>
    </row>
    <row r="73" spans="1:4" ht="15" x14ac:dyDescent="0.2">
      <c r="A73" s="18" t="s">
        <v>101</v>
      </c>
      <c r="B73" s="20">
        <f>AVERAGE('11-02-2015'!M9:M12,'11-09-2015'!M9:M12,'11-16-2015'!M9:M12,'11-23-2015'!M9:M12,'11-30-2015'!M9)</f>
        <v>1514.4541176470589</v>
      </c>
      <c r="C73" s="20">
        <f>AVERAGE('11-02-2015'!M13,'11-09-2015'!M13,'11-16-2015'!M13,'11-23-2015'!M13)</f>
        <v>492.57000000000005</v>
      </c>
      <c r="D73" s="14">
        <f t="shared" ref="D73" si="10">AVERAGE(B73:C73)</f>
        <v>1003.5120588235295</v>
      </c>
    </row>
    <row r="74" spans="1:4" ht="15" x14ac:dyDescent="0.2">
      <c r="A74" s="18" t="s">
        <v>102</v>
      </c>
      <c r="B74" s="20">
        <f>AVERAGE('11-30-2015'!M10:M12,'12-07-2015'!M9:M12,'12-14-2015'!M9:M12)</f>
        <v>1056.7818181818182</v>
      </c>
      <c r="C74" s="20">
        <f>AVERAGE('11-30-2015'!M13,'12-07-2015'!M13,'12-14-2015'!M13)</f>
        <v>437.49333333333334</v>
      </c>
      <c r="D74" s="14">
        <f t="shared" ref="D74" si="11">AVERAGE(B74:C74)</f>
        <v>747.13757575757575</v>
      </c>
    </row>
    <row r="75" spans="1:4" ht="15" x14ac:dyDescent="0.2">
      <c r="A75" s="18" t="s">
        <v>103</v>
      </c>
      <c r="B75" s="20">
        <f>AVERAGE('01-04-2016'!M9:M12,'01-11-2016'!M9:M12,'01-18-2016'!M9:M12,'01-25-2016'!M9:M12)</f>
        <v>1184.8525000000002</v>
      </c>
      <c r="C75" s="20">
        <f>AVERAGE('01-04-2016'!M13,'01-11-2016'!M13,'01-18-2016'!M13,'01-25-2016'!M13)</f>
        <v>281.83999999999997</v>
      </c>
      <c r="D75" s="14">
        <f t="shared" ref="D75" si="12">AVERAGE(B75:C75)</f>
        <v>733.34625000000005</v>
      </c>
    </row>
    <row r="76" spans="1:4" ht="15" x14ac:dyDescent="0.2">
      <c r="A76" s="18" t="s">
        <v>104</v>
      </c>
      <c r="B76" s="20">
        <f>AVERAGE('02-01-2016'!M9:M12,'02-08-2016'!M9:M12,'02-15-2016'!M9:M12,'02-22-2016'!M9:M12,'02-29-2016'!M9)</f>
        <v>1487.6282352941178</v>
      </c>
      <c r="C76" s="20">
        <f>AVERAGE('02-01-2016'!M13,'02-08-2016'!M13,'02-15-2016'!M13,'02-22-2016'!M13)</f>
        <v>290.42</v>
      </c>
      <c r="D76" s="14">
        <f t="shared" ref="D76:D83" si="13">AVERAGE(B76:C76)</f>
        <v>889.02411764705892</v>
      </c>
    </row>
    <row r="77" spans="1:4" ht="15" x14ac:dyDescent="0.2">
      <c r="A77" s="18" t="s">
        <v>105</v>
      </c>
      <c r="B77" s="20">
        <f>AVERAGE('02-29-2016'!M10:M12,'03-07-2016'!M9:M12,'03-14-2016'!M9:M12,'03-21-2016'!M9:M12,'03-28-2016'!M9:M12)</f>
        <v>1148.5978947368421</v>
      </c>
      <c r="C77" s="20">
        <f>AVERAGE('02-29-2016'!M13,'03-07-2016'!M13,'03-14-2016'!M13,'03-21-2016'!M13)</f>
        <v>227.89</v>
      </c>
      <c r="D77" s="14">
        <f t="shared" si="13"/>
        <v>688.243947368421</v>
      </c>
    </row>
    <row r="78" spans="1:4" ht="15" x14ac:dyDescent="0.2">
      <c r="A78" s="18" t="s">
        <v>106</v>
      </c>
      <c r="B78" s="20">
        <f>AVERAGE('04-04-2016'!M9:M12,'04-11-2016'!M9:M12,'04-18-2016'!M9:M12,'04-25-2016'!M9:M12)</f>
        <v>1587.6899999999998</v>
      </c>
      <c r="C78" s="20">
        <f>AVERAGE('03-28-2016'!M13,'04-04-2016'!M13,'04-11-2016'!M13,'04-18-2016'!M13,'04-25-2016'!M13)</f>
        <v>297.12799999999999</v>
      </c>
      <c r="D78" s="14">
        <f t="shared" si="13"/>
        <v>942.40899999999988</v>
      </c>
    </row>
    <row r="79" spans="1:4" ht="15" x14ac:dyDescent="0.2">
      <c r="A79" s="18" t="s">
        <v>107</v>
      </c>
      <c r="B79" s="20">
        <f>AVERAGE('05-02-2016'!M9:M12,'05-09-2016'!M9:M12,'05-16-2016'!M9:M12,'05-23-2016'!M9:M12,'05-30-2016'!M9:M10)</f>
        <v>497.64000000000004</v>
      </c>
      <c r="C79" s="20">
        <f>AVERAGE('05-02-2016'!M13,'05-09-2016'!M13,'05-16-2016'!M13,'05-23-2016'!M13)</f>
        <v>158.47</v>
      </c>
      <c r="D79" s="14">
        <f t="shared" si="13"/>
        <v>328.05500000000001</v>
      </c>
    </row>
    <row r="80" spans="1:4" ht="15" x14ac:dyDescent="0.2">
      <c r="A80" s="18" t="s">
        <v>108</v>
      </c>
      <c r="B80" s="20">
        <f>AVERAGE('05-30-2016'!M11:M12,'06-06-2016'!M9:M12,'06-13-2016'!M9:M12,'06-20-2016'!M9:M12,'06-27-2016'!M9:M12)</f>
        <v>450.17555555555555</v>
      </c>
      <c r="C80" s="20">
        <f>AVERAGE('05-30-2016'!M13,'06-06-2016'!M13,'06-13-2016'!M13,'06-20-2016'!M13)</f>
        <v>158.07999999999998</v>
      </c>
      <c r="D80" s="14">
        <f t="shared" si="13"/>
        <v>304.12777777777774</v>
      </c>
    </row>
    <row r="81" spans="1:4" ht="15" x14ac:dyDescent="0.2">
      <c r="A81" s="18" t="s">
        <v>109</v>
      </c>
      <c r="B81" s="20">
        <f>AVERAGE('07-04-2016'!M9:M12,'07-11-2016'!M9:M12,'07-18-2016'!M9:M12,'07-25-2016'!M9:M12)</f>
        <v>488.08500000000004</v>
      </c>
      <c r="C81" s="20">
        <f>AVERAGE('06-27-2016'!M13,'07-04-2016'!M13,'07-11-2016'!M13,'07-18-2016'!M13,'07-25-2016'!M13)</f>
        <v>199.78399999999999</v>
      </c>
      <c r="D81" s="14">
        <f t="shared" si="13"/>
        <v>343.93450000000001</v>
      </c>
    </row>
    <row r="82" spans="1:4" ht="15" x14ac:dyDescent="0.2">
      <c r="A82" s="18" t="s">
        <v>110</v>
      </c>
      <c r="B82" s="20">
        <f>AVERAGE('08-01-2016'!M9:M12,'08-08-2016'!M9:M12,'08-15-2016'!M9:M12,'08-22-2016'!M9:M12,'08-29-2016'!M9:M11)</f>
        <v>570.13894736842099</v>
      </c>
      <c r="C82" s="20">
        <f>AVERAGE('08-01-2016'!M13,'08-08-2016'!M13,'08-15-2016'!M13,'08-22-2016'!M13)</f>
        <v>165.1</v>
      </c>
      <c r="D82" s="14">
        <f t="shared" si="13"/>
        <v>367.6194736842105</v>
      </c>
    </row>
    <row r="83" spans="1:4" ht="15" x14ac:dyDescent="0.2">
      <c r="A83" s="18" t="s">
        <v>111</v>
      </c>
      <c r="B83" s="20">
        <f>AVERAGE('08-29-2016'!M12,'09-05-2016'!M9:M12,'09-12-2016'!M9:M12,'09-19-2016'!M9:M12,'09-26-2016'!M9:M12)</f>
        <v>1769.1317647058825</v>
      </c>
      <c r="C83" s="20">
        <f>AVERAGE('08-29-2016'!M13,'09-05-2016'!M13,'09-12-2016'!M13,'09-19-2016'!M13,'09-26-2016'!M13)</f>
        <v>388.54400000000004</v>
      </c>
      <c r="D83" s="14">
        <f t="shared" si="13"/>
        <v>1078.8378823529413</v>
      </c>
    </row>
    <row r="84" spans="1:4" ht="15" x14ac:dyDescent="0.2">
      <c r="A84" s="18" t="s">
        <v>112</v>
      </c>
      <c r="B84" s="20">
        <f>AVERAGE('10-03-2016'!M9:M12,'10-10-2016'!M9:M12,'10-17-2016'!M9:M12,'10-24-2016'!M9:M12,'10-31-2016'!M9)</f>
        <v>1689.3576470588237</v>
      </c>
      <c r="C84" s="20">
        <f>AVERAGE('10-03-2016'!M13,'10-10-2016'!M13,'10-17-2016'!M13,'10-24-2016'!M13)</f>
        <v>359.58000000000004</v>
      </c>
      <c r="D84" s="14">
        <f t="shared" ref="D84" si="14">AVERAGE(B84:C84)</f>
        <v>1024.4688235294118</v>
      </c>
    </row>
    <row r="85" spans="1:4" ht="15" x14ac:dyDescent="0.2">
      <c r="A85" s="18" t="s">
        <v>114</v>
      </c>
      <c r="B85" s="20">
        <f>AVERAGE('10-31-2016'!M10:M12,'11-07-2016'!M9:M12,'11-14-2016'!M9:M12,'11-21-2016'!M9:M12,'11-28-2016'!M9:M11)</f>
        <v>1520.5377777777778</v>
      </c>
      <c r="C85" s="20">
        <f>AVERAGE('10-31-2016'!M13,'11-07-2016'!M13,'11-14-2016'!M13,'11-21-2016'!M13)</f>
        <v>185.89999999999998</v>
      </c>
      <c r="D85" s="14">
        <f t="shared" ref="D85:D86" si="15">AVERAGE(B85:C85)</f>
        <v>853.21888888888884</v>
      </c>
    </row>
    <row r="86" spans="1:4" ht="15" x14ac:dyDescent="0.2">
      <c r="A86" s="18" t="s">
        <v>115</v>
      </c>
      <c r="B86" s="20">
        <f>AVERAGE('11-28-2016'!M12,'12-05-2016'!M9:M12,'12-12-2016'!M9:M12)</f>
        <v>1285.3244444444445</v>
      </c>
      <c r="C86" s="20">
        <f>AVERAGE('11-28-2016'!M13,'12-05-2016'!M13,'12-12-2016'!M13)</f>
        <v>271.26666666666665</v>
      </c>
      <c r="D86" s="14">
        <f t="shared" si="15"/>
        <v>778.29555555555555</v>
      </c>
    </row>
  </sheetData>
  <printOptions horizontalCentered="1" verticalCentered="1"/>
  <pageMargins left="0.2" right="0.2" top="0.2" bottom="0.2" header="0.2" footer="0.2"/>
  <pageSetup orientation="portrait" r:id="rId1"/>
  <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dimension ref="A1:E86"/>
  <sheetViews>
    <sheetView topLeftCell="A58" workbookViewId="0">
      <selection activeCell="C86" sqref="C86"/>
    </sheetView>
  </sheetViews>
  <sheetFormatPr defaultColWidth="9.140625" defaultRowHeight="12.75" x14ac:dyDescent="0.2"/>
  <cols>
    <col min="1" max="1" width="20.7109375" style="1" customWidth="1"/>
    <col min="2" max="2" width="21.42578125" style="1" customWidth="1"/>
    <col min="3" max="3" width="15.28515625" style="1" customWidth="1"/>
    <col min="4" max="4" width="12.28515625" style="1" customWidth="1"/>
    <col min="5" max="16384" width="9.140625" style="1"/>
  </cols>
  <sheetData>
    <row r="1" spans="1:4" ht="30" x14ac:dyDescent="0.2">
      <c r="A1" s="10" t="s">
        <v>27</v>
      </c>
      <c r="B1" s="10" t="s">
        <v>28</v>
      </c>
      <c r="C1" s="10" t="s">
        <v>22</v>
      </c>
      <c r="D1" s="11" t="s">
        <v>113</v>
      </c>
    </row>
    <row r="2" spans="1:4" ht="15" x14ac:dyDescent="0.2">
      <c r="A2" s="12" t="s">
        <v>29</v>
      </c>
      <c r="B2" s="13">
        <v>12794.08</v>
      </c>
      <c r="C2" s="13">
        <v>1542.8400000000001</v>
      </c>
      <c r="D2" s="14">
        <f t="shared" ref="D2:D32" si="0">SUM(B2:C2)</f>
        <v>14336.92</v>
      </c>
    </row>
    <row r="3" spans="1:4" ht="15" x14ac:dyDescent="0.2">
      <c r="A3" s="12" t="s">
        <v>30</v>
      </c>
      <c r="B3" s="13">
        <v>25183.599999999999</v>
      </c>
      <c r="C3" s="13">
        <v>3426.28</v>
      </c>
      <c r="D3" s="14">
        <f t="shared" si="0"/>
        <v>28609.879999999997</v>
      </c>
    </row>
    <row r="4" spans="1:4" ht="15" x14ac:dyDescent="0.2">
      <c r="A4" s="12" t="s">
        <v>31</v>
      </c>
      <c r="B4" s="13">
        <v>33229.039999999994</v>
      </c>
      <c r="C4" s="13">
        <v>3602.56</v>
      </c>
      <c r="D4" s="14">
        <f t="shared" si="0"/>
        <v>36831.599999999991</v>
      </c>
    </row>
    <row r="5" spans="1:4" ht="15" x14ac:dyDescent="0.2">
      <c r="A5" s="12" t="s">
        <v>32</v>
      </c>
      <c r="B5" s="13">
        <v>24653.199999999997</v>
      </c>
      <c r="C5" s="13">
        <v>2389.4</v>
      </c>
      <c r="D5" s="14">
        <f t="shared" si="0"/>
        <v>27042.6</v>
      </c>
    </row>
    <row r="6" spans="1:4" ht="15" x14ac:dyDescent="0.2">
      <c r="A6" s="12" t="s">
        <v>33</v>
      </c>
      <c r="B6" s="13">
        <v>33251.4</v>
      </c>
      <c r="C6" s="13">
        <v>3125.72</v>
      </c>
      <c r="D6" s="14">
        <f t="shared" si="0"/>
        <v>36377.120000000003</v>
      </c>
    </row>
    <row r="7" spans="1:4" ht="15" x14ac:dyDescent="0.2">
      <c r="A7" s="12" t="s">
        <v>34</v>
      </c>
      <c r="B7" s="13">
        <v>14776.840000000002</v>
      </c>
      <c r="C7" s="13">
        <v>1113.32</v>
      </c>
      <c r="D7" s="14">
        <f t="shared" si="0"/>
        <v>15890.160000000002</v>
      </c>
    </row>
    <row r="8" spans="1:4" ht="15" x14ac:dyDescent="0.2">
      <c r="A8" s="12" t="s">
        <v>35</v>
      </c>
      <c r="B8" s="13">
        <v>18934.760000000002</v>
      </c>
      <c r="C8" s="13">
        <v>1442.48</v>
      </c>
      <c r="D8" s="14">
        <f t="shared" si="0"/>
        <v>20377.240000000002</v>
      </c>
    </row>
    <row r="9" spans="1:4" ht="15" x14ac:dyDescent="0.2">
      <c r="A9" s="12" t="s">
        <v>36</v>
      </c>
      <c r="B9" s="13">
        <v>15737.28</v>
      </c>
      <c r="C9" s="13">
        <v>1618.24</v>
      </c>
      <c r="D9" s="14">
        <f t="shared" si="0"/>
        <v>17355.52</v>
      </c>
    </row>
    <row r="10" spans="1:4" ht="15" x14ac:dyDescent="0.2">
      <c r="A10" s="12" t="s">
        <v>37</v>
      </c>
      <c r="B10" s="13">
        <v>22301.24</v>
      </c>
      <c r="C10" s="13">
        <v>2111.1999999999998</v>
      </c>
      <c r="D10" s="14">
        <f t="shared" si="0"/>
        <v>24412.440000000002</v>
      </c>
    </row>
    <row r="11" spans="1:4" ht="15" x14ac:dyDescent="0.2">
      <c r="A11" s="12" t="s">
        <v>38</v>
      </c>
      <c r="B11" s="13">
        <v>37928.279999999992</v>
      </c>
      <c r="C11" s="13">
        <v>4437.68</v>
      </c>
      <c r="D11" s="14">
        <f t="shared" si="0"/>
        <v>42365.959999999992</v>
      </c>
    </row>
    <row r="12" spans="1:4" ht="15" x14ac:dyDescent="0.2">
      <c r="A12" s="12" t="s">
        <v>39</v>
      </c>
      <c r="B12" s="13">
        <v>40062.359999999993</v>
      </c>
      <c r="C12" s="13">
        <v>5045.04</v>
      </c>
      <c r="D12" s="14">
        <f t="shared" si="0"/>
        <v>45107.399999999994</v>
      </c>
    </row>
    <row r="13" spans="1:4" ht="15" x14ac:dyDescent="0.2">
      <c r="A13" s="12" t="s">
        <v>40</v>
      </c>
      <c r="B13" s="13">
        <v>32506.760000000002</v>
      </c>
      <c r="C13" s="13">
        <v>3201.12</v>
      </c>
      <c r="D13" s="14">
        <f t="shared" si="0"/>
        <v>35707.880000000005</v>
      </c>
    </row>
    <row r="14" spans="1:4" ht="15" x14ac:dyDescent="0.2">
      <c r="A14" s="12" t="s">
        <v>41</v>
      </c>
      <c r="B14" s="13">
        <v>10798.839999999998</v>
      </c>
      <c r="C14" s="13">
        <v>1203.8</v>
      </c>
      <c r="D14" s="14">
        <f t="shared" si="0"/>
        <v>12002.639999999998</v>
      </c>
    </row>
    <row r="15" spans="1:4" ht="15" x14ac:dyDescent="0.2">
      <c r="A15" s="12" t="s">
        <v>42</v>
      </c>
      <c r="B15" s="13">
        <v>23665.72</v>
      </c>
      <c r="C15" s="13">
        <v>2977</v>
      </c>
      <c r="D15" s="14">
        <f t="shared" si="0"/>
        <v>26642.720000000001</v>
      </c>
    </row>
    <row r="16" spans="1:4" ht="15" x14ac:dyDescent="0.2">
      <c r="A16" s="12" t="s">
        <v>43</v>
      </c>
      <c r="B16" s="13">
        <v>29174.079999999998</v>
      </c>
      <c r="C16" s="13">
        <v>3684.2</v>
      </c>
      <c r="D16" s="14">
        <f t="shared" si="0"/>
        <v>32858.28</v>
      </c>
    </row>
    <row r="17" spans="1:5" ht="15" x14ac:dyDescent="0.2">
      <c r="A17" s="12" t="s">
        <v>44</v>
      </c>
      <c r="B17" s="13">
        <v>23840.959999999999</v>
      </c>
      <c r="C17" s="13">
        <v>1755</v>
      </c>
      <c r="D17" s="14">
        <f t="shared" si="0"/>
        <v>25595.96</v>
      </c>
    </row>
    <row r="18" spans="1:5" ht="15" x14ac:dyDescent="0.2">
      <c r="A18" s="12" t="s">
        <v>45</v>
      </c>
      <c r="B18" s="13">
        <v>29448.639999999999</v>
      </c>
      <c r="C18" s="13">
        <v>4697.68</v>
      </c>
      <c r="D18" s="14">
        <f t="shared" si="0"/>
        <v>34146.32</v>
      </c>
    </row>
    <row r="19" spans="1:5" ht="15" x14ac:dyDescent="0.2">
      <c r="A19" s="12" t="s">
        <v>46</v>
      </c>
      <c r="B19" s="13">
        <v>13457.6</v>
      </c>
      <c r="C19" s="13">
        <v>1167.9199999999998</v>
      </c>
      <c r="D19" s="14">
        <f t="shared" si="0"/>
        <v>14625.52</v>
      </c>
    </row>
    <row r="20" spans="1:5" ht="15" x14ac:dyDescent="0.2">
      <c r="A20" s="12" t="s">
        <v>47</v>
      </c>
      <c r="B20" s="13">
        <v>11518.52</v>
      </c>
      <c r="C20" s="13">
        <v>848.63999999999987</v>
      </c>
      <c r="D20" s="14">
        <f t="shared" si="0"/>
        <v>12367.16</v>
      </c>
      <c r="E20" s="17">
        <f>SUM(D9:D20)</f>
        <v>323187.8</v>
      </c>
    </row>
    <row r="21" spans="1:5" ht="15" x14ac:dyDescent="0.2">
      <c r="A21" s="12" t="s">
        <v>48</v>
      </c>
      <c r="B21" s="13">
        <v>10927.279999999999</v>
      </c>
      <c r="C21" s="13">
        <v>1373.32</v>
      </c>
      <c r="D21" s="14">
        <f t="shared" si="0"/>
        <v>12300.599999999999</v>
      </c>
    </row>
    <row r="22" spans="1:5" ht="15" x14ac:dyDescent="0.2">
      <c r="A22" s="12" t="s">
        <v>49</v>
      </c>
      <c r="B22" s="13">
        <v>21652.280000000002</v>
      </c>
      <c r="C22" s="13">
        <v>2016.04</v>
      </c>
      <c r="D22" s="14">
        <f t="shared" si="0"/>
        <v>23668.320000000003</v>
      </c>
    </row>
    <row r="23" spans="1:5" ht="15" x14ac:dyDescent="0.2">
      <c r="A23" s="12" t="s">
        <v>50</v>
      </c>
      <c r="B23" s="13">
        <v>35165</v>
      </c>
      <c r="C23" s="13">
        <v>7283.64</v>
      </c>
      <c r="D23" s="14">
        <f t="shared" si="0"/>
        <v>42448.639999999999</v>
      </c>
    </row>
    <row r="24" spans="1:5" ht="15" x14ac:dyDescent="0.2">
      <c r="A24" s="12" t="s">
        <v>51</v>
      </c>
      <c r="B24" s="13">
        <v>33645.040000000001</v>
      </c>
      <c r="C24" s="13">
        <v>3995.16</v>
      </c>
      <c r="D24" s="14">
        <f t="shared" si="0"/>
        <v>37640.199999999997</v>
      </c>
    </row>
    <row r="25" spans="1:5" ht="15" x14ac:dyDescent="0.2">
      <c r="A25" s="12" t="s">
        <v>52</v>
      </c>
      <c r="B25" s="13">
        <v>31949.320000000007</v>
      </c>
      <c r="C25" s="13">
        <v>1914.6399999999999</v>
      </c>
      <c r="D25" s="14">
        <f t="shared" si="0"/>
        <v>33863.960000000006</v>
      </c>
    </row>
    <row r="26" spans="1:5" ht="15" x14ac:dyDescent="0.2">
      <c r="A26" s="12" t="s">
        <v>53</v>
      </c>
      <c r="B26" s="13">
        <v>8822.3200000000015</v>
      </c>
      <c r="C26" s="13">
        <v>1140.8800000000001</v>
      </c>
      <c r="D26" s="14">
        <f t="shared" si="0"/>
        <v>9963.2000000000007</v>
      </c>
    </row>
    <row r="27" spans="1:5" ht="15" x14ac:dyDescent="0.2">
      <c r="A27" s="12" t="s">
        <v>54</v>
      </c>
      <c r="B27" s="13">
        <v>23138.960000000003</v>
      </c>
      <c r="C27" s="13">
        <v>2971.8</v>
      </c>
      <c r="D27" s="14">
        <f t="shared" si="0"/>
        <v>26110.760000000002</v>
      </c>
    </row>
    <row r="28" spans="1:5" ht="15" x14ac:dyDescent="0.2">
      <c r="A28" s="12" t="s">
        <v>55</v>
      </c>
      <c r="B28" s="13">
        <v>27836.120000000006</v>
      </c>
      <c r="C28" s="13">
        <v>3397.16</v>
      </c>
      <c r="D28" s="14">
        <f t="shared" si="0"/>
        <v>31233.280000000006</v>
      </c>
    </row>
    <row r="29" spans="1:5" ht="15" x14ac:dyDescent="0.2">
      <c r="A29" s="12" t="s">
        <v>56</v>
      </c>
      <c r="B29" s="15">
        <v>20370.999999999996</v>
      </c>
      <c r="C29" s="15">
        <v>2331.6799999999998</v>
      </c>
      <c r="D29" s="14">
        <f t="shared" si="0"/>
        <v>22702.679999999997</v>
      </c>
    </row>
    <row r="30" spans="1:5" ht="15" x14ac:dyDescent="0.2">
      <c r="A30" s="12" t="s">
        <v>57</v>
      </c>
      <c r="B30" s="15">
        <v>25392.639999999996</v>
      </c>
      <c r="C30" s="15">
        <v>2635.36</v>
      </c>
      <c r="D30" s="14">
        <f t="shared" si="0"/>
        <v>28027.999999999996</v>
      </c>
    </row>
    <row r="31" spans="1:5" ht="15" x14ac:dyDescent="0.2">
      <c r="A31" s="12" t="s">
        <v>58</v>
      </c>
      <c r="B31" s="15">
        <v>10664.16</v>
      </c>
      <c r="C31" s="15">
        <v>843.96</v>
      </c>
      <c r="D31" s="14">
        <f t="shared" si="0"/>
        <v>11508.119999999999</v>
      </c>
    </row>
    <row r="32" spans="1:5" ht="15" x14ac:dyDescent="0.2">
      <c r="A32" s="12" t="s">
        <v>59</v>
      </c>
      <c r="B32" s="15">
        <v>11031.8</v>
      </c>
      <c r="C32" s="15">
        <v>1170</v>
      </c>
      <c r="D32" s="14">
        <f t="shared" si="0"/>
        <v>12201.8</v>
      </c>
      <c r="E32" s="17">
        <f>SUM(D21:D32)</f>
        <v>291669.56</v>
      </c>
    </row>
    <row r="33" spans="1:5" ht="15" x14ac:dyDescent="0.2">
      <c r="A33" s="12" t="s">
        <v>60</v>
      </c>
      <c r="B33" s="15">
        <v>10674.560000000001</v>
      </c>
      <c r="C33" s="15">
        <v>4073.68</v>
      </c>
      <c r="D33" s="14">
        <f t="shared" ref="D33:D51" si="1">SUM(B33:C33)</f>
        <v>14748.240000000002</v>
      </c>
    </row>
    <row r="34" spans="1:5" ht="15" x14ac:dyDescent="0.2">
      <c r="A34" s="12" t="s">
        <v>61</v>
      </c>
      <c r="B34" s="15">
        <v>15888.600000000002</v>
      </c>
      <c r="C34" s="15">
        <v>2678</v>
      </c>
      <c r="D34" s="14">
        <f t="shared" si="1"/>
        <v>18566.600000000002</v>
      </c>
    </row>
    <row r="35" spans="1:5" ht="15" x14ac:dyDescent="0.2">
      <c r="A35" s="12" t="s">
        <v>62</v>
      </c>
      <c r="B35" s="15">
        <v>26550.160000000003</v>
      </c>
      <c r="C35" s="15">
        <v>3341.5200000000004</v>
      </c>
      <c r="D35" s="14">
        <f t="shared" si="1"/>
        <v>29891.680000000004</v>
      </c>
    </row>
    <row r="36" spans="1:5" ht="15" x14ac:dyDescent="0.2">
      <c r="A36" s="12" t="s">
        <v>63</v>
      </c>
      <c r="B36" s="15">
        <v>29338.399999999998</v>
      </c>
      <c r="C36" s="15">
        <v>2816.32</v>
      </c>
      <c r="D36" s="14">
        <f t="shared" si="1"/>
        <v>32154.719999999998</v>
      </c>
    </row>
    <row r="37" spans="1:5" ht="15" x14ac:dyDescent="0.2">
      <c r="A37" s="12" t="s">
        <v>64</v>
      </c>
      <c r="B37" s="15">
        <v>19865.04</v>
      </c>
      <c r="C37" s="15">
        <v>3949.3999999999996</v>
      </c>
      <c r="D37" s="14">
        <f t="shared" si="1"/>
        <v>23814.440000000002</v>
      </c>
    </row>
    <row r="38" spans="1:5" ht="15" x14ac:dyDescent="0.2">
      <c r="A38" s="12" t="s">
        <v>65</v>
      </c>
      <c r="B38" s="15">
        <v>8835.32</v>
      </c>
      <c r="C38" s="16">
        <v>809.6400000000001</v>
      </c>
      <c r="D38" s="14">
        <f t="shared" si="1"/>
        <v>9644.9599999999991</v>
      </c>
    </row>
    <row r="39" spans="1:5" ht="15" x14ac:dyDescent="0.2">
      <c r="A39" s="12" t="s">
        <v>66</v>
      </c>
      <c r="B39" s="15">
        <v>19564.48</v>
      </c>
      <c r="C39" s="15">
        <v>2219.3599999999997</v>
      </c>
      <c r="D39" s="14">
        <f t="shared" si="1"/>
        <v>21783.84</v>
      </c>
    </row>
    <row r="40" spans="1:5" ht="15" x14ac:dyDescent="0.2">
      <c r="A40" s="12" t="s">
        <v>67</v>
      </c>
      <c r="B40" s="15">
        <v>21661.639999999996</v>
      </c>
      <c r="C40" s="15">
        <v>2578.16</v>
      </c>
      <c r="D40" s="14">
        <f t="shared" si="1"/>
        <v>24239.799999999996</v>
      </c>
    </row>
    <row r="41" spans="1:5" ht="15" x14ac:dyDescent="0.2">
      <c r="A41" s="12" t="s">
        <v>68</v>
      </c>
      <c r="B41" s="15">
        <v>15646.279999999999</v>
      </c>
      <c r="C41" s="15">
        <v>2096.12</v>
      </c>
      <c r="D41" s="14">
        <f t="shared" si="1"/>
        <v>17742.399999999998</v>
      </c>
    </row>
    <row r="42" spans="1:5" ht="15" x14ac:dyDescent="0.2">
      <c r="A42" s="12" t="s">
        <v>69</v>
      </c>
      <c r="B42" s="15">
        <v>22761.96</v>
      </c>
      <c r="C42" s="15">
        <v>2379.52</v>
      </c>
      <c r="D42" s="14">
        <f t="shared" si="1"/>
        <v>25141.48</v>
      </c>
    </row>
    <row r="43" spans="1:5" ht="15" x14ac:dyDescent="0.2">
      <c r="A43" s="12" t="s">
        <v>70</v>
      </c>
      <c r="B43" s="15">
        <v>10652.2</v>
      </c>
      <c r="C43" s="15">
        <v>900.6400000000001</v>
      </c>
      <c r="D43" s="14">
        <f t="shared" si="1"/>
        <v>11552.84</v>
      </c>
    </row>
    <row r="44" spans="1:5" ht="15" x14ac:dyDescent="0.2">
      <c r="A44" s="12" t="s">
        <v>71</v>
      </c>
      <c r="B44" s="15">
        <v>9501.9600000000009</v>
      </c>
      <c r="C44" s="15">
        <v>809.64</v>
      </c>
      <c r="D44" s="14">
        <f t="shared" si="1"/>
        <v>10311.6</v>
      </c>
      <c r="E44" s="17">
        <f>SUM(D33:D44)</f>
        <v>239592.6</v>
      </c>
    </row>
    <row r="45" spans="1:5" ht="15" x14ac:dyDescent="0.2">
      <c r="A45" s="12" t="s">
        <v>72</v>
      </c>
      <c r="B45" s="15">
        <v>9903.92</v>
      </c>
      <c r="C45" s="15">
        <v>760.76</v>
      </c>
      <c r="D45" s="14">
        <f t="shared" si="1"/>
        <v>10664.68</v>
      </c>
    </row>
    <row r="46" spans="1:5" ht="15" x14ac:dyDescent="0.2">
      <c r="A46" s="12" t="s">
        <v>73</v>
      </c>
      <c r="B46" s="15">
        <v>16986.32</v>
      </c>
      <c r="C46" s="15">
        <v>1918.8000000000002</v>
      </c>
      <c r="D46" s="14">
        <f t="shared" si="1"/>
        <v>18905.12</v>
      </c>
    </row>
    <row r="47" spans="1:5" ht="15" x14ac:dyDescent="0.2">
      <c r="A47" s="12" t="s">
        <v>74</v>
      </c>
      <c r="B47" s="15">
        <v>27335.360000000001</v>
      </c>
      <c r="C47" s="15">
        <v>3178.2400000000002</v>
      </c>
      <c r="D47" s="14">
        <f t="shared" si="1"/>
        <v>30513.600000000002</v>
      </c>
    </row>
    <row r="48" spans="1:5" ht="15" x14ac:dyDescent="0.2">
      <c r="A48" s="12" t="s">
        <v>75</v>
      </c>
      <c r="B48" s="15">
        <v>31147.480000000003</v>
      </c>
      <c r="C48" s="15">
        <v>2246.92</v>
      </c>
      <c r="D48" s="14">
        <f t="shared" si="1"/>
        <v>33394.400000000001</v>
      </c>
    </row>
    <row r="49" spans="1:5" ht="15" x14ac:dyDescent="0.2">
      <c r="A49" s="12" t="s">
        <v>76</v>
      </c>
      <c r="B49" s="15">
        <v>21774.48</v>
      </c>
      <c r="C49" s="15">
        <v>2539.6800000000003</v>
      </c>
      <c r="D49" s="14">
        <f t="shared" si="1"/>
        <v>24314.16</v>
      </c>
    </row>
    <row r="50" spans="1:5" ht="15" x14ac:dyDescent="0.2">
      <c r="A50" s="12" t="s">
        <v>77</v>
      </c>
      <c r="B50" s="15">
        <v>10033.92</v>
      </c>
      <c r="C50" s="15">
        <v>693.16</v>
      </c>
      <c r="D50" s="14">
        <f t="shared" si="1"/>
        <v>10727.08</v>
      </c>
    </row>
    <row r="51" spans="1:5" ht="15" x14ac:dyDescent="0.2">
      <c r="A51" s="12" t="s">
        <v>78</v>
      </c>
      <c r="B51" s="15">
        <v>20623.199999999997</v>
      </c>
      <c r="C51" s="15">
        <v>2579.7199999999998</v>
      </c>
      <c r="D51" s="14">
        <f t="shared" si="1"/>
        <v>23202.92</v>
      </c>
    </row>
    <row r="52" spans="1:5" ht="15" customHeight="1" x14ac:dyDescent="0.2">
      <c r="A52" s="12" t="s">
        <v>79</v>
      </c>
      <c r="B52" s="15">
        <v>22236.240000000002</v>
      </c>
      <c r="C52" s="15">
        <v>1914.12</v>
      </c>
      <c r="D52" s="14">
        <f t="shared" ref="D52:D58" si="2">SUM(B52:C52)</f>
        <v>24150.36</v>
      </c>
    </row>
    <row r="53" spans="1:5" ht="15" x14ac:dyDescent="0.2">
      <c r="A53" s="12" t="s">
        <v>80</v>
      </c>
      <c r="B53" s="15">
        <v>16196.439999999999</v>
      </c>
      <c r="C53" s="15">
        <v>1202.76</v>
      </c>
      <c r="D53" s="14">
        <f t="shared" si="2"/>
        <v>17399.199999999997</v>
      </c>
    </row>
    <row r="54" spans="1:5" ht="15" x14ac:dyDescent="0.2">
      <c r="A54" s="12" t="s">
        <v>81</v>
      </c>
      <c r="B54" s="15">
        <v>23166</v>
      </c>
      <c r="C54" s="15">
        <v>2222.48</v>
      </c>
      <c r="D54" s="14">
        <f t="shared" si="2"/>
        <v>25388.48</v>
      </c>
    </row>
    <row r="55" spans="1:5" ht="15" x14ac:dyDescent="0.2">
      <c r="A55" s="12" t="s">
        <v>82</v>
      </c>
      <c r="B55" s="15">
        <v>7751.119999999999</v>
      </c>
      <c r="C55" s="15">
        <v>790.92</v>
      </c>
      <c r="D55" s="14">
        <f t="shared" si="2"/>
        <v>8542.0399999999991</v>
      </c>
    </row>
    <row r="56" spans="1:5" ht="15" x14ac:dyDescent="0.2">
      <c r="A56" s="12" t="s">
        <v>83</v>
      </c>
      <c r="B56" s="15">
        <v>7806.7599999999993</v>
      </c>
      <c r="C56" s="15">
        <v>637</v>
      </c>
      <c r="D56" s="14">
        <f t="shared" si="2"/>
        <v>8443.7599999999984</v>
      </c>
      <c r="E56" s="17">
        <f>SUM(D45:D56)</f>
        <v>235645.80000000005</v>
      </c>
    </row>
    <row r="57" spans="1:5" ht="15" x14ac:dyDescent="0.2">
      <c r="A57" s="12" t="s">
        <v>84</v>
      </c>
      <c r="B57" s="15">
        <f>SUM('06-30-2014'!M10:M12,'07-07-2014'!M9:M12,'07-14-2014'!M9:M12,'07-21-2014'!M9:M12,'07-28-2014'!M9:M12)</f>
        <v>9253.92</v>
      </c>
      <c r="C57" s="15">
        <f>SUM('06-30-2014'!M13,'07-07-2014'!M13,'07-14-2014'!M13,'07-21-2014'!M13)</f>
        <v>685.36</v>
      </c>
      <c r="D57" s="14">
        <f t="shared" si="2"/>
        <v>9939.2800000000007</v>
      </c>
      <c r="E57" s="17"/>
    </row>
    <row r="58" spans="1:5" ht="15" x14ac:dyDescent="0.2">
      <c r="A58" s="12" t="s">
        <v>85</v>
      </c>
      <c r="B58" s="15">
        <f>SUM('08-04-2014'!M9:M12,'08-11-2014'!M9:M12,'08-18-2014'!M9:M12,'08-25-2014'!M9:M12)</f>
        <v>12338.039999999999</v>
      </c>
      <c r="C58" s="15">
        <f>SUM('07-28-2014'!M13,'08-04-2014'!M13,'08-11-2014'!M13,'08-18-2014'!M13,'08-25-2014'!M13)</f>
        <v>1957.8000000000002</v>
      </c>
      <c r="D58" s="14">
        <f t="shared" si="2"/>
        <v>14295.84</v>
      </c>
      <c r="E58" s="17"/>
    </row>
    <row r="59" spans="1:5" ht="15" x14ac:dyDescent="0.2">
      <c r="A59" s="18" t="s">
        <v>86</v>
      </c>
      <c r="B59" s="20">
        <f>SUM('09-01-2014'!M9:M12,'09-08-2014'!M9:M12,'09-15-2014'!M9:M12,'09-22-2014'!M9:M12,'09-29-2014'!M9:M10)</f>
        <v>28718.04</v>
      </c>
      <c r="C59" s="20">
        <f>SUM('09-01-2014'!M13,'09-08-2014'!M13,'09-15-2014'!M13,'09-22-2014'!M13)</f>
        <v>2617.6799999999998</v>
      </c>
      <c r="D59" s="14">
        <f t="shared" ref="D59:D66" si="3">SUM(B59:C59)</f>
        <v>31335.72</v>
      </c>
    </row>
    <row r="60" spans="1:5" ht="15" x14ac:dyDescent="0.2">
      <c r="A60" s="18" t="s">
        <v>87</v>
      </c>
      <c r="B60" s="20">
        <f>SUM('09-29-2014'!M11:M12,'10-06-2014'!M9:M12,'10-13-2014'!M9:M12,'10-20-2014'!M9:M12,'10-27-2014'!M9:M12)</f>
        <v>30092.400000000001</v>
      </c>
      <c r="C60" s="20">
        <f>SUM('09-29-2014'!M13,'10-06-2014'!M13,'10-13-2014'!M13,'10-20-2014'!M13,'10-27-2014'!M13)</f>
        <v>3226.08</v>
      </c>
      <c r="D60" s="14">
        <f t="shared" si="3"/>
        <v>33318.480000000003</v>
      </c>
    </row>
    <row r="61" spans="1:5" ht="15" x14ac:dyDescent="0.2">
      <c r="A61" s="18" t="s">
        <v>88</v>
      </c>
      <c r="B61" s="20">
        <f>SUM('11-03-2014'!M9:M12,'11-10-2014'!M9:M12,'11-17-2014'!M9:M12,'11-24-2014'!M9:M12)</f>
        <v>23509.199999999997</v>
      </c>
      <c r="C61" s="20">
        <f>SUM('11-03-2014'!M13,'11-10-2014'!M13,'11-17-2014'!M13,'11-24-2014'!M13)</f>
        <v>1879.2799999999997</v>
      </c>
      <c r="D61" s="14">
        <f t="shared" si="3"/>
        <v>25388.479999999996</v>
      </c>
    </row>
    <row r="62" spans="1:5" ht="15" x14ac:dyDescent="0.2">
      <c r="A62" s="18" t="s">
        <v>89</v>
      </c>
      <c r="B62" s="20">
        <f>SUM('12-01-2014'!M9:M12,'12-08-2014'!M9:M12,'12-15-2014'!M9:M12)</f>
        <v>12504.960000000001</v>
      </c>
      <c r="C62" s="20">
        <f>SUM('12-01-2014'!M13,'12-08-2014'!M13,'12-15-2014'!M13)</f>
        <v>670.28</v>
      </c>
      <c r="D62" s="14">
        <f t="shared" si="3"/>
        <v>13175.240000000002</v>
      </c>
    </row>
    <row r="63" spans="1:5" ht="15" x14ac:dyDescent="0.2">
      <c r="A63" s="18" t="s">
        <v>91</v>
      </c>
      <c r="B63" s="20">
        <f>SUM('01-05-2015'!M9:M12,'01-12-2015'!M9:M12,'01-19-2015'!M9:M12,'01-26-2015'!M9:M12)</f>
        <v>18267.599999999999</v>
      </c>
      <c r="C63" s="20">
        <f>SUM('12-29-2014'!M13,'01-05-2015'!M13,'01-12-2015'!M13,'01-19-2015'!M13,'01-26-2015'!M13)</f>
        <v>2067</v>
      </c>
      <c r="D63" s="14">
        <f t="shared" si="3"/>
        <v>20334.599999999999</v>
      </c>
    </row>
    <row r="64" spans="1:5" ht="15" x14ac:dyDescent="0.2">
      <c r="A64" s="18" t="s">
        <v>92</v>
      </c>
      <c r="B64" s="20">
        <f>SUM('02-02-2015'!M9:M12,'02-09-2015'!M9:M12,'02-16-2015'!M9:M12,'02-23-2015'!M9:M12)</f>
        <v>22011.600000000006</v>
      </c>
      <c r="C64" s="20">
        <f>SUM('02-02-2015'!M13,'02-09-2015'!M13,'02-16-2015'!M13,'02-23-2015'!M13)</f>
        <v>1830.9199999999998</v>
      </c>
      <c r="D64" s="14">
        <f t="shared" si="3"/>
        <v>23842.520000000004</v>
      </c>
    </row>
    <row r="65" spans="1:5" ht="15" x14ac:dyDescent="0.2">
      <c r="A65" s="18" t="s">
        <v>93</v>
      </c>
      <c r="B65" s="20">
        <f>SUM('03-02-2015'!M9:M12,'03-09-2015'!M9:M12,'03-16-2015'!M9:M12,'03-23-2015'!M9:M12,'03-30-2015'!M9:M10)</f>
        <v>18389.800000000003</v>
      </c>
      <c r="C65" s="20">
        <f>SUM('03-02-2015'!M13,'03-09-2015'!M13,'03-16-2015'!M13,'03-23-2015'!M13)</f>
        <v>1341.6</v>
      </c>
      <c r="D65" s="14">
        <f t="shared" si="3"/>
        <v>19731.400000000001</v>
      </c>
    </row>
    <row r="66" spans="1:5" ht="15" x14ac:dyDescent="0.2">
      <c r="A66" s="18" t="s">
        <v>94</v>
      </c>
      <c r="B66" s="20">
        <f>SUM('03-30-2015'!M11:M12,'04-06-2015'!M9:M12,'04-13-2015'!M9:M12,'04-20-2015'!M9:M12,'04-27-2015'!M9:M12)</f>
        <v>24897.08</v>
      </c>
      <c r="C66" s="20">
        <f>SUM('03-30-2015'!M13,'04-06-2015'!M13,'04-13-2015'!M13,'04-20-2015'!M13)</f>
        <v>1712.3600000000001</v>
      </c>
      <c r="D66" s="14">
        <f t="shared" si="3"/>
        <v>26609.440000000002</v>
      </c>
    </row>
    <row r="67" spans="1:5" ht="15" x14ac:dyDescent="0.2">
      <c r="A67" s="18" t="s">
        <v>95</v>
      </c>
      <c r="B67" s="20">
        <f>SUM('05-04-2015'!M9:M12,'05-11-2015'!M9:M12,'05-18-2015'!M9:M12,'05-25-2015'!M9:M12)</f>
        <v>8502.52</v>
      </c>
      <c r="C67" s="20">
        <f>SUM('04-27-2015'!M13,'05-04-2015'!M13,'05-11-2015'!M13,'05-18-2015'!M13,'05-25-2015'!M13)</f>
        <v>1155.44</v>
      </c>
      <c r="D67" s="14">
        <f t="shared" ref="D67:D68" si="4">SUM(B67:C67)</f>
        <v>9657.9600000000009</v>
      </c>
    </row>
    <row r="68" spans="1:5" ht="15" x14ac:dyDescent="0.2">
      <c r="A68" s="18" t="s">
        <v>96</v>
      </c>
      <c r="B68" s="20">
        <f>SUM('06-01-2015'!M9:M12,'06-08-2015'!M9:M12,'06-15-2015'!M9:M12,'06-22-2015'!M9:M12,'06-29-2015'!M9:M10)</f>
        <v>10416.120000000001</v>
      </c>
      <c r="C68" s="20">
        <f>SUM('06-01-2015'!M13,'06-08-2015'!M13,'06-15-2015'!M13,'06-22-2015'!M13)</f>
        <v>886.07999999999993</v>
      </c>
      <c r="D68" s="14">
        <f t="shared" si="4"/>
        <v>11302.2</v>
      </c>
      <c r="E68" s="17">
        <f>SUM(D57:D68)</f>
        <v>238931.16000000003</v>
      </c>
    </row>
    <row r="69" spans="1:5" ht="15" x14ac:dyDescent="0.2">
      <c r="A69" s="18" t="s">
        <v>97</v>
      </c>
      <c r="B69" s="20">
        <f>SUM('06-29-2015'!M11:M12,'07-06-2015'!M9:M12,'07-13-2015'!M9:M12,'07-20-2015'!M9:M12,'07-27-2015'!M9:M12)</f>
        <v>10548.72</v>
      </c>
      <c r="C69" s="20">
        <f>SUM('07-06-2015'!M13,'07-13-2015'!M13,'07-20-2015'!M13,'07-27-2015'!M13)</f>
        <v>910.52</v>
      </c>
      <c r="D69" s="14">
        <f t="shared" ref="D69" si="5">SUM(B69:C69)</f>
        <v>11459.24</v>
      </c>
    </row>
    <row r="70" spans="1:5" ht="15" x14ac:dyDescent="0.2">
      <c r="A70" s="18" t="s">
        <v>98</v>
      </c>
      <c r="B70" s="20">
        <f>SUM('08-03-2015'!M9:M12,'08-10-2015'!M9:M12,'08-17-2015'!M9:M12,'08-24-2015'!M9:M12,'08-31-2015'!M9)</f>
        <v>13220.48</v>
      </c>
      <c r="C70" s="20">
        <f>SUM('08-03-2015'!M13,'08-10-2015'!M13,'08-17-2015'!M13,'08-24-2015'!M13)</f>
        <v>1315.6</v>
      </c>
      <c r="D70" s="14">
        <f t="shared" ref="D70" si="6">SUM(B70:C70)</f>
        <v>14536.08</v>
      </c>
    </row>
    <row r="71" spans="1:5" ht="15" x14ac:dyDescent="0.2">
      <c r="A71" s="18" t="s">
        <v>99</v>
      </c>
      <c r="B71" s="20">
        <f>SUM('08-31-2015'!M10:M12,'09-07-2015'!M9:M12,'09-14-2015'!M9:M12,'09-21-2015'!M9:M12,'09-28-2015'!M9:M11)</f>
        <v>31540.6</v>
      </c>
      <c r="C71" s="20">
        <f>SUM('08-31-2015'!M13,'09-07-2015'!M13,'09-14-2015'!M13,'09-21-2015'!M13)</f>
        <v>1392.04</v>
      </c>
      <c r="D71" s="14">
        <f t="shared" ref="D71" si="7">SUM(B71:C71)</f>
        <v>32932.639999999999</v>
      </c>
    </row>
    <row r="72" spans="1:5" ht="15" x14ac:dyDescent="0.2">
      <c r="A72" s="18" t="s">
        <v>100</v>
      </c>
      <c r="B72" s="20">
        <f>SUM('09-28-2015'!M12,'10-05-2015'!M9:M12,'10-12-2015'!M9:M12,'10-19-2015'!M9:M12,'10-26-2015'!M9:M12)</f>
        <v>30675.840000000004</v>
      </c>
      <c r="C72" s="20">
        <f>SUM('09-28-2015'!M13,'10-05-2015'!M13,'10-12-2015'!M13,'10-19-2015'!M13,'10-26-2015'!M13)</f>
        <v>3309.8</v>
      </c>
      <c r="D72" s="14">
        <f t="shared" ref="D72" si="8">SUM(B72:C72)</f>
        <v>33985.640000000007</v>
      </c>
    </row>
    <row r="73" spans="1:5" ht="15" x14ac:dyDescent="0.2">
      <c r="A73" s="18" t="s">
        <v>101</v>
      </c>
      <c r="B73" s="20">
        <f>SUM('11-02-2015'!M9:M12,'11-09-2015'!M9:M12,'11-16-2015'!M9:M12,'11-23-2015'!M9:M12,'11-30-2015'!M9)</f>
        <v>25745.72</v>
      </c>
      <c r="C73" s="20">
        <f>SUM('11-02-2015'!M13,'11-09-2015'!M13,'11-16-2015'!M13,'11-23-2015'!M13)</f>
        <v>1970.2800000000002</v>
      </c>
      <c r="D73" s="14">
        <f t="shared" ref="D73:D78" si="9">SUM(B73:C73)</f>
        <v>27716</v>
      </c>
    </row>
    <row r="74" spans="1:5" ht="15" x14ac:dyDescent="0.2">
      <c r="A74" s="18" t="s">
        <v>102</v>
      </c>
      <c r="B74" s="20">
        <f>SUM('11-30-2015'!M10:M12,'12-07-2015'!M9:M12,'12-14-2015'!M9:M12)</f>
        <v>11624.599999999999</v>
      </c>
      <c r="C74" s="20">
        <f>SUM('11-30-2015'!M13,'12-07-2015'!M13,'12-14-2015'!M13)</f>
        <v>1312.48</v>
      </c>
      <c r="D74" s="14">
        <f t="shared" si="9"/>
        <v>12937.079999999998</v>
      </c>
    </row>
    <row r="75" spans="1:5" ht="15" x14ac:dyDescent="0.2">
      <c r="A75" s="18" t="s">
        <v>103</v>
      </c>
      <c r="B75" s="20">
        <f>SUM('01-04-2016'!M9:M12,'01-11-2016'!M9:M12,'01-18-2016'!M9:M12,'01-25-2016'!M9:M12)</f>
        <v>18957.640000000003</v>
      </c>
      <c r="C75" s="20">
        <f>SUM('01-04-2016'!M13,'01-11-2016'!M13,'01-18-2016'!M13,'01-25-2016'!M13)</f>
        <v>1127.3599999999999</v>
      </c>
      <c r="D75" s="14">
        <f t="shared" si="9"/>
        <v>20085.000000000004</v>
      </c>
    </row>
    <row r="76" spans="1:5" ht="15" x14ac:dyDescent="0.2">
      <c r="A76" s="18" t="s">
        <v>104</v>
      </c>
      <c r="B76" s="20">
        <f>SUM('02-01-2016'!M9:M12,'02-08-2016'!M9:M12,'02-15-2016'!M9:M12,'02-22-2016'!M9:M12,'02-29-2016'!M9)</f>
        <v>25289.68</v>
      </c>
      <c r="C76" s="20">
        <f>SUM('02-01-2016'!M13,'02-08-2016'!M13,'02-15-2016'!M13,'02-22-2016'!M13)</f>
        <v>1161.68</v>
      </c>
      <c r="D76" s="14">
        <f t="shared" si="9"/>
        <v>26451.360000000001</v>
      </c>
    </row>
    <row r="77" spans="1:5" ht="15" x14ac:dyDescent="0.2">
      <c r="A77" s="18" t="s">
        <v>105</v>
      </c>
      <c r="B77" s="20">
        <f>SUM('02-29-2016'!M10:M12,'03-07-2016'!M9:M12,'03-14-2016'!M9:M12,'03-21-2016'!M9:M12,'03-28-2016'!M9:M12)</f>
        <v>21823.360000000001</v>
      </c>
      <c r="C77" s="20">
        <f>SUM('02-29-2016'!M13,'03-07-2016'!M13,'03-14-2016'!M13,'03-21-2016'!M13)</f>
        <v>911.56</v>
      </c>
      <c r="D77" s="14">
        <f t="shared" si="9"/>
        <v>22734.920000000002</v>
      </c>
    </row>
    <row r="78" spans="1:5" ht="15" x14ac:dyDescent="0.2">
      <c r="A78" s="18" t="s">
        <v>106</v>
      </c>
      <c r="B78" s="20">
        <f>SUM('04-04-2016'!M9:M12,'04-11-2016'!M9:M12,'04-18-2016'!M9:M12,'04-25-2016'!M9:M12)</f>
        <v>25403.039999999997</v>
      </c>
      <c r="C78" s="20">
        <f>SUM('03-28-2016'!M13,'04-04-2016'!M13,'04-11-2016'!M13,'04-18-2016'!M13,'04-25-2016'!M13)</f>
        <v>1485.6399999999999</v>
      </c>
      <c r="D78" s="14">
        <f t="shared" si="9"/>
        <v>26888.679999999997</v>
      </c>
    </row>
    <row r="79" spans="1:5" ht="15" x14ac:dyDescent="0.2">
      <c r="A79" s="18" t="s">
        <v>107</v>
      </c>
      <c r="B79" s="20">
        <f>SUM('05-02-2016'!M9:M12,'05-09-2016'!M9:M12,'05-16-2016'!M9:M12,'05-23-2016'!M9:M12,'05-30-2016'!M9:M10)</f>
        <v>8957.52</v>
      </c>
      <c r="C79" s="20">
        <f>SUM('05-02-2016'!M13,'05-09-2016'!M13,'05-16-2016'!M13,'05-23-2016'!M13)</f>
        <v>633.88</v>
      </c>
      <c r="D79" s="14">
        <f t="shared" ref="D79:D84" si="10">SUM(B79:C79)</f>
        <v>9591.4</v>
      </c>
    </row>
    <row r="80" spans="1:5" ht="15" x14ac:dyDescent="0.2">
      <c r="A80" s="18" t="s">
        <v>108</v>
      </c>
      <c r="B80" s="20">
        <f>SUM('05-30-2016'!M11:M12,'06-06-2016'!M9:M12,'06-13-2016'!M9:M12,'06-20-2016'!M9:M12,'06-27-2016'!M9:M12)</f>
        <v>8103.16</v>
      </c>
      <c r="C80" s="20">
        <f>SUM('05-30-2016'!M13,'06-06-2016'!M13,'06-13-2016'!M13,'06-20-2016'!M13)</f>
        <v>632.31999999999994</v>
      </c>
      <c r="D80" s="14">
        <f t="shared" si="10"/>
        <v>8735.48</v>
      </c>
      <c r="E80" s="17">
        <f>SUM(D69:D80)</f>
        <v>248053.52</v>
      </c>
    </row>
    <row r="81" spans="1:4" ht="15" x14ac:dyDescent="0.2">
      <c r="A81" s="18" t="s">
        <v>109</v>
      </c>
      <c r="B81" s="20">
        <f>SUM('07-04-2016'!M9:M12,'07-11-2016'!M9:M12,'07-18-2016'!M9:M12,'07-25-2016'!M9:M12)</f>
        <v>7809.3600000000006</v>
      </c>
      <c r="C81" s="20">
        <f>SUM('06-27-2016'!M13,'07-04-2016'!M13,'07-11-2016'!M13,'07-18-2016'!M13,'07-25-2016'!M13)</f>
        <v>998.92</v>
      </c>
      <c r="D81" s="14">
        <f t="shared" si="10"/>
        <v>8808.2800000000007</v>
      </c>
    </row>
    <row r="82" spans="1:4" ht="15" x14ac:dyDescent="0.2">
      <c r="A82" s="18" t="s">
        <v>110</v>
      </c>
      <c r="B82" s="20">
        <f>SUM('08-01-2016'!M9:M12,'08-08-2016'!M9:M12,'08-15-2016'!M9:M12,'08-22-2016'!M9:M12,'08-29-2016'!M9:M11)</f>
        <v>10832.64</v>
      </c>
      <c r="C82" s="20">
        <f>SUM('08-01-2016'!M13,'08-08-2016'!M13,'08-15-2016'!M13,'08-22-2016'!M13)</f>
        <v>660.4</v>
      </c>
      <c r="D82" s="14">
        <f t="shared" si="10"/>
        <v>11493.039999999999</v>
      </c>
    </row>
    <row r="83" spans="1:4" ht="15" x14ac:dyDescent="0.2">
      <c r="A83" s="18" t="s">
        <v>111</v>
      </c>
      <c r="B83" s="20">
        <f>SUM('08-29-2016'!M12,'09-05-2016'!M9:M12,'09-12-2016'!M9:M12,'09-19-2016'!M9:M12,'09-26-2016'!M9:M12)</f>
        <v>30075.24</v>
      </c>
      <c r="C83" s="20">
        <f>SUM('08-29-2016'!M13,'09-05-2016'!M13,'09-12-2016'!M13,'09-19-2016'!M13,'09-26-2016'!M13)</f>
        <v>1942.7200000000003</v>
      </c>
      <c r="D83" s="14">
        <f t="shared" si="10"/>
        <v>32017.960000000003</v>
      </c>
    </row>
    <row r="84" spans="1:4" ht="15" x14ac:dyDescent="0.2">
      <c r="A84" s="18" t="s">
        <v>112</v>
      </c>
      <c r="B84" s="20">
        <f>SUM('10-03-2016'!M9:M12,'10-10-2016'!M9:M12,'10-17-2016'!M9:M12,'10-24-2016'!M9:M12,'10-31-2016'!M9)</f>
        <v>28719.08</v>
      </c>
      <c r="C84" s="20">
        <f>SUM('10-03-2016'!M13,'10-10-2016'!M13,'10-17-2016'!M13,'10-24-2016'!M13)</f>
        <v>1438.3200000000002</v>
      </c>
      <c r="D84" s="14">
        <f t="shared" si="10"/>
        <v>30157.4</v>
      </c>
    </row>
    <row r="85" spans="1:4" ht="15" x14ac:dyDescent="0.2">
      <c r="A85" s="18" t="s">
        <v>114</v>
      </c>
      <c r="B85" s="20">
        <f>SUM('10-31-2016'!M10:M12,'11-07-2016'!M9:M12,'11-14-2016'!M9:M12,'11-21-2016'!M9:M12,'11-28-2016'!M9:M11)</f>
        <v>27369.68</v>
      </c>
      <c r="C85" s="20">
        <f>SUM('10-31-2016'!M13,'11-07-2016'!M13,'11-14-2016'!M13,'11-21-2016'!M13)</f>
        <v>743.59999999999991</v>
      </c>
      <c r="D85" s="14">
        <f>SUM(B85:C85)</f>
        <v>28113.279999999999</v>
      </c>
    </row>
    <row r="86" spans="1:4" ht="15" x14ac:dyDescent="0.2">
      <c r="A86" s="18" t="s">
        <v>115</v>
      </c>
      <c r="B86" s="20">
        <f>SUM('11-28-2016'!M12,'12-05-2016'!M9:M12,'12-12-2016'!M9:M12)</f>
        <v>11567.92</v>
      </c>
      <c r="C86" s="20">
        <f>SUM('11-28-2016'!M13,'12-05-2016'!M13,'12-12-2016'!M13)</f>
        <v>813.8</v>
      </c>
      <c r="D86" s="14">
        <f>SUM(B86:C86)</f>
        <v>12381.72</v>
      </c>
    </row>
  </sheetData>
  <printOptions horizontalCentered="1" verticalCentered="1"/>
  <pageMargins left="0.2" right="0.2" top="0.2" bottom="0.2" header="0.2" footer="0.2"/>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20"/>
  <sheetViews>
    <sheetView workbookViewId="0">
      <selection activeCell="B9" sqref="B9"/>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41911</v>
      </c>
      <c r="C3" s="3">
        <v>41915</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896241</v>
      </c>
      <c r="C9" s="8">
        <v>899179</v>
      </c>
      <c r="D9" s="9"/>
      <c r="E9" s="26"/>
      <c r="F9" s="26"/>
      <c r="G9" s="9"/>
      <c r="H9" s="8">
        <v>374847</v>
      </c>
      <c r="I9" s="8">
        <v>375250</v>
      </c>
      <c r="J9" s="1" t="s">
        <v>15</v>
      </c>
      <c r="K9" s="1">
        <f>SUM(C9-B9+F9-E9+I9-H9)/2</f>
        <v>1670.5</v>
      </c>
      <c r="L9" s="1">
        <f>SUM(C9-B9+F9-E9+I9-H9)</f>
        <v>3341</v>
      </c>
      <c r="M9" s="1">
        <f>SUM(K9*0.04+K9)</f>
        <v>1737.32</v>
      </c>
    </row>
    <row r="10" spans="1:13" ht="34.5" customHeight="1" x14ac:dyDescent="0.2">
      <c r="A10" s="2" t="s">
        <v>16</v>
      </c>
      <c r="B10" s="8">
        <v>899222</v>
      </c>
      <c r="C10" s="8">
        <v>902192</v>
      </c>
      <c r="D10" s="9"/>
      <c r="E10" s="26"/>
      <c r="F10" s="26"/>
      <c r="G10" s="9"/>
      <c r="H10" s="8">
        <v>375347</v>
      </c>
      <c r="I10" s="8">
        <v>375767</v>
      </c>
      <c r="J10" s="1" t="s">
        <v>17</v>
      </c>
      <c r="K10" s="1">
        <f>SUM(C10-B10+F10-E10+I10-H10)/2</f>
        <v>1695</v>
      </c>
      <c r="L10" s="1">
        <f>SUM(C10-B10+F10-E10+I10-H10)</f>
        <v>3390</v>
      </c>
      <c r="M10" s="1">
        <f>SUM(K10*0.04+K10)</f>
        <v>1762.8</v>
      </c>
    </row>
    <row r="11" spans="1:13" ht="34.5" customHeight="1" x14ac:dyDescent="0.2">
      <c r="A11" s="2" t="s">
        <v>18</v>
      </c>
      <c r="B11" s="8">
        <v>902233</v>
      </c>
      <c r="C11" s="8">
        <v>904921</v>
      </c>
      <c r="D11" s="9"/>
      <c r="E11" s="26"/>
      <c r="F11" s="26"/>
      <c r="G11" s="9"/>
      <c r="H11" s="8">
        <v>375825</v>
      </c>
      <c r="I11" s="8">
        <v>376212</v>
      </c>
      <c r="J11" s="1" t="s">
        <v>19</v>
      </c>
      <c r="K11" s="1">
        <f>SUM(C11-B11+F11-E11+I11-H11)/2</f>
        <v>1537.5</v>
      </c>
      <c r="L11" s="1">
        <f>SUM(C11-B11+F11-E11+I11-H11)</f>
        <v>3075</v>
      </c>
      <c r="M11" s="1">
        <f>SUM(K11*0.04+K11)</f>
        <v>1599</v>
      </c>
    </row>
    <row r="12" spans="1:13" ht="34.5" customHeight="1" x14ac:dyDescent="0.2">
      <c r="A12" s="2" t="s">
        <v>20</v>
      </c>
      <c r="B12" s="8">
        <v>904981</v>
      </c>
      <c r="C12" s="8">
        <v>907833</v>
      </c>
      <c r="D12" s="9"/>
      <c r="E12" s="26"/>
      <c r="F12" s="26"/>
      <c r="G12" s="9"/>
      <c r="H12" s="8">
        <v>376296</v>
      </c>
      <c r="I12" s="8">
        <v>376778</v>
      </c>
      <c r="J12" s="1" t="s">
        <v>21</v>
      </c>
      <c r="K12" s="1">
        <f>SUM(C12-B12+F12-E12+I12-H12)/2</f>
        <v>1667</v>
      </c>
      <c r="L12" s="1">
        <f>SUM(C12-B12+F12-E12+I12-H12)</f>
        <v>3334</v>
      </c>
      <c r="M12" s="1">
        <f>SUM(K12*0.04+K12)</f>
        <v>1733.68</v>
      </c>
    </row>
    <row r="13" spans="1:13" ht="34.5" customHeight="1" x14ac:dyDescent="0.2">
      <c r="A13" s="2" t="s">
        <v>22</v>
      </c>
      <c r="B13" s="8">
        <v>907874</v>
      </c>
      <c r="C13" s="8">
        <v>909181</v>
      </c>
      <c r="D13" s="9"/>
      <c r="E13" s="26"/>
      <c r="F13" s="26"/>
      <c r="G13" s="9"/>
      <c r="H13" s="26"/>
      <c r="I13" s="26"/>
      <c r="J13" s="1" t="s">
        <v>23</v>
      </c>
      <c r="K13" s="1">
        <f>SUM(C13-B13+F13-E13+I13-H13)/2</f>
        <v>653.5</v>
      </c>
      <c r="L13" s="1">
        <f>SUM(C13-B13+F13-E13+I13-H13)</f>
        <v>1307</v>
      </c>
      <c r="M13" s="1">
        <f>SUM(K13*0.04+K13)</f>
        <v>679.64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41918</v>
      </c>
      <c r="C3" s="3">
        <v>41922</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909687</v>
      </c>
      <c r="C9" s="8">
        <v>912431</v>
      </c>
      <c r="D9" s="9"/>
      <c r="E9" s="26"/>
      <c r="F9" s="26"/>
      <c r="G9" s="9"/>
      <c r="H9" s="8">
        <v>378227</v>
      </c>
      <c r="I9" s="8">
        <v>378708</v>
      </c>
      <c r="J9" s="1" t="s">
        <v>15</v>
      </c>
      <c r="K9" s="1">
        <f>SUM(C9-B9+F9-E9+I9-H9)/2</f>
        <v>1612.5</v>
      </c>
      <c r="L9" s="1">
        <f>SUM(C9-B9+F9-E9+I9-H9)</f>
        <v>3225</v>
      </c>
      <c r="M9" s="1">
        <f>SUM(K9*0.04+K9)</f>
        <v>1677</v>
      </c>
    </row>
    <row r="10" spans="1:13" ht="34.5" customHeight="1" x14ac:dyDescent="0.2">
      <c r="A10" s="2" t="s">
        <v>16</v>
      </c>
      <c r="B10" s="8">
        <v>912463</v>
      </c>
      <c r="C10" s="8">
        <v>915391</v>
      </c>
      <c r="D10" s="9"/>
      <c r="E10" s="26"/>
      <c r="F10" s="26"/>
      <c r="G10" s="9"/>
      <c r="H10" s="8">
        <v>378768</v>
      </c>
      <c r="I10" s="8">
        <v>379211</v>
      </c>
      <c r="J10" s="1" t="s">
        <v>17</v>
      </c>
      <c r="K10" s="1">
        <f>SUM(C10-B10+F10-E10+I10-H10)/2</f>
        <v>1685.5</v>
      </c>
      <c r="L10" s="1">
        <f>SUM(C10-B10+F10-E10+I10-H10)</f>
        <v>3371</v>
      </c>
      <c r="M10" s="1">
        <f>SUM(K10*0.04+K10)</f>
        <v>1752.92</v>
      </c>
    </row>
    <row r="11" spans="1:13" ht="34.5" customHeight="1" x14ac:dyDescent="0.2">
      <c r="A11" s="2" t="s">
        <v>18</v>
      </c>
      <c r="B11" s="8">
        <v>915423</v>
      </c>
      <c r="C11" s="8">
        <v>918102</v>
      </c>
      <c r="D11" s="9"/>
      <c r="E11" s="26"/>
      <c r="F11" s="26"/>
      <c r="G11" s="9"/>
      <c r="H11" s="8">
        <v>379261</v>
      </c>
      <c r="I11" s="8">
        <v>379674</v>
      </c>
      <c r="J11" s="1" t="s">
        <v>19</v>
      </c>
      <c r="K11" s="1">
        <f>SUM(C11-B11+F11-E11+I11-H11)/2</f>
        <v>1546</v>
      </c>
      <c r="L11" s="1">
        <f>SUM(C11-B11+F11-E11+I11-H11)</f>
        <v>3092</v>
      </c>
      <c r="M11" s="1">
        <f>SUM(K11*0.04+K11)</f>
        <v>1607.84</v>
      </c>
    </row>
    <row r="12" spans="1:13" ht="34.5" customHeight="1" x14ac:dyDescent="0.2">
      <c r="A12" s="2" t="s">
        <v>20</v>
      </c>
      <c r="B12" s="8">
        <v>918134</v>
      </c>
      <c r="C12" s="8">
        <v>921044</v>
      </c>
      <c r="D12" s="9"/>
      <c r="E12" s="26"/>
      <c r="F12" s="26"/>
      <c r="G12" s="9"/>
      <c r="H12" s="8">
        <v>379715</v>
      </c>
      <c r="I12" s="8">
        <v>380211</v>
      </c>
      <c r="J12" s="1" t="s">
        <v>21</v>
      </c>
      <c r="K12" s="1">
        <f>SUM(C12-B12+F12-E12+I12-H12)/2</f>
        <v>1703</v>
      </c>
      <c r="L12" s="1">
        <f>SUM(C12-B12+F12-E12+I12-H12)</f>
        <v>3406</v>
      </c>
      <c r="M12" s="1">
        <f>SUM(K12*0.04+K12)</f>
        <v>1771.12</v>
      </c>
    </row>
    <row r="13" spans="1:13" ht="34.5" customHeight="1" x14ac:dyDescent="0.2">
      <c r="A13" s="2" t="s">
        <v>22</v>
      </c>
      <c r="B13" s="8">
        <v>921099</v>
      </c>
      <c r="C13" s="8">
        <v>922415</v>
      </c>
      <c r="D13" s="9"/>
      <c r="E13" s="26"/>
      <c r="F13" s="26"/>
      <c r="G13" s="9"/>
      <c r="H13" s="26"/>
      <c r="I13" s="26"/>
      <c r="J13" s="1" t="s">
        <v>23</v>
      </c>
      <c r="K13" s="1">
        <f>SUM(C13-B13+F13-E13+I13-H13)/2</f>
        <v>658</v>
      </c>
      <c r="L13" s="1">
        <f>SUM(C13-B13+F13-E13+I13-H13)</f>
        <v>1316</v>
      </c>
      <c r="M13" s="1">
        <f>SUM(K13*0.04+K13)</f>
        <v>684.32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20"/>
  <sheetViews>
    <sheetView workbookViewId="0">
      <selection activeCell="B9" sqref="B9"/>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41925</v>
      </c>
      <c r="C3" s="3">
        <v>41929</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922829</v>
      </c>
      <c r="C9" s="8">
        <v>925461</v>
      </c>
      <c r="D9" s="9"/>
      <c r="E9" s="26"/>
      <c r="F9" s="26"/>
      <c r="G9" s="9"/>
      <c r="H9" s="8">
        <v>380255</v>
      </c>
      <c r="I9" s="8">
        <v>380662</v>
      </c>
      <c r="J9" s="1" t="s">
        <v>15</v>
      </c>
      <c r="K9" s="1">
        <f>SUM(C9-B9+F9-E9+I9-H9)/2</f>
        <v>1519.5</v>
      </c>
      <c r="L9" s="1">
        <f>SUM(C9-B9+F9-E9+I9-H9)</f>
        <v>3039</v>
      </c>
      <c r="M9" s="1">
        <f>SUM(K9*0.04+K9)</f>
        <v>1580.28</v>
      </c>
    </row>
    <row r="10" spans="1:13" ht="34.5" customHeight="1" x14ac:dyDescent="0.2">
      <c r="A10" s="2" t="s">
        <v>16</v>
      </c>
      <c r="B10" s="8">
        <v>925510</v>
      </c>
      <c r="C10" s="8">
        <v>928470</v>
      </c>
      <c r="D10" s="9"/>
      <c r="E10" s="26"/>
      <c r="F10" s="26"/>
      <c r="G10" s="9"/>
      <c r="H10" s="8">
        <v>380716</v>
      </c>
      <c r="I10" s="8">
        <v>381164</v>
      </c>
      <c r="J10" s="1" t="s">
        <v>17</v>
      </c>
      <c r="K10" s="1">
        <f>SUM(C10-B10+F10-E10+I10-H10)/2</f>
        <v>1704</v>
      </c>
      <c r="L10" s="1">
        <f>SUM(C10-B10+F10-E10+I10-H10)</f>
        <v>3408</v>
      </c>
      <c r="M10" s="1">
        <f>SUM(K10*0.04+K10)</f>
        <v>1772.16</v>
      </c>
    </row>
    <row r="11" spans="1:13" ht="34.5" customHeight="1" x14ac:dyDescent="0.2">
      <c r="A11" s="2" t="s">
        <v>18</v>
      </c>
      <c r="B11" s="8">
        <v>928493</v>
      </c>
      <c r="C11" s="8">
        <v>931121</v>
      </c>
      <c r="D11" s="9"/>
      <c r="E11" s="26"/>
      <c r="F11" s="26"/>
      <c r="G11" s="9"/>
      <c r="H11" s="8">
        <v>381239</v>
      </c>
      <c r="I11" s="8">
        <v>381633</v>
      </c>
      <c r="J11" s="1" t="s">
        <v>19</v>
      </c>
      <c r="K11" s="1">
        <f>SUM(C11-B11+F11-E11+I11-H11)/2</f>
        <v>1511</v>
      </c>
      <c r="L11" s="1">
        <f>SUM(C11-B11+F11-E11+I11-H11)</f>
        <v>3022</v>
      </c>
      <c r="M11" s="1">
        <f>SUM(K11*0.04+K11)</f>
        <v>1571.44</v>
      </c>
    </row>
    <row r="12" spans="1:13" ht="34.5" customHeight="1" x14ac:dyDescent="0.2">
      <c r="A12" s="2" t="s">
        <v>20</v>
      </c>
      <c r="B12" s="8">
        <v>931145</v>
      </c>
      <c r="C12" s="8">
        <v>934088</v>
      </c>
      <c r="D12" s="9"/>
      <c r="E12" s="26"/>
      <c r="F12" s="26"/>
      <c r="G12" s="9"/>
      <c r="H12" s="8">
        <v>381690</v>
      </c>
      <c r="I12" s="8">
        <v>382136</v>
      </c>
      <c r="J12" s="1" t="s">
        <v>21</v>
      </c>
      <c r="K12" s="1">
        <f>SUM(C12-B12+F12-E12+I12-H12)/2</f>
        <v>1694.5</v>
      </c>
      <c r="L12" s="1">
        <f>SUM(C12-B12+F12-E12+I12-H12)</f>
        <v>3389</v>
      </c>
      <c r="M12" s="1">
        <f>SUM(K12*0.04+K12)</f>
        <v>1762.28</v>
      </c>
    </row>
    <row r="13" spans="1:13" ht="34.5" customHeight="1" x14ac:dyDescent="0.2">
      <c r="A13" s="2" t="s">
        <v>22</v>
      </c>
      <c r="B13" s="8">
        <v>934130</v>
      </c>
      <c r="C13" s="8">
        <v>935277</v>
      </c>
      <c r="D13" s="9"/>
      <c r="E13" s="26"/>
      <c r="F13" s="26"/>
      <c r="G13" s="9"/>
      <c r="H13" s="26"/>
      <c r="I13" s="26"/>
      <c r="J13" s="1" t="s">
        <v>23</v>
      </c>
      <c r="K13" s="1">
        <f>SUM(C13-B13+F13-E13+I13-H13)/2</f>
        <v>573.5</v>
      </c>
      <c r="L13" s="1">
        <f>SUM(C13-B13+F13-E13+I13-H13)</f>
        <v>1147</v>
      </c>
      <c r="M13" s="1">
        <f>SUM(K13*0.04+K13)</f>
        <v>596.44000000000005</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41932</v>
      </c>
      <c r="C3" s="3">
        <v>41936</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935762</v>
      </c>
      <c r="C9" s="8">
        <v>938376</v>
      </c>
      <c r="D9" s="9"/>
      <c r="E9" s="26"/>
      <c r="F9" s="26"/>
      <c r="G9" s="9"/>
      <c r="H9" s="8">
        <v>382192</v>
      </c>
      <c r="I9" s="8">
        <v>382513</v>
      </c>
      <c r="J9" s="1" t="s">
        <v>15</v>
      </c>
      <c r="K9" s="1">
        <f>SUM(C9-B9+F9-E9+I9-H9)/2</f>
        <v>1467.5</v>
      </c>
      <c r="L9" s="1">
        <f>SUM(C9-B9+F9-E9+I9-H9)</f>
        <v>2935</v>
      </c>
      <c r="M9" s="1">
        <f>SUM(K9*0.04+K9)</f>
        <v>1526.2</v>
      </c>
    </row>
    <row r="10" spans="1:13" ht="34.5" customHeight="1" x14ac:dyDescent="0.2">
      <c r="A10" s="2" t="s">
        <v>16</v>
      </c>
      <c r="B10" s="8">
        <v>938412</v>
      </c>
      <c r="C10" s="8">
        <v>941492</v>
      </c>
      <c r="D10" s="9"/>
      <c r="E10" s="26"/>
      <c r="F10" s="26"/>
      <c r="G10" s="9"/>
      <c r="H10" s="8">
        <v>382586</v>
      </c>
      <c r="I10" s="8">
        <v>382981</v>
      </c>
      <c r="J10" s="1" t="s">
        <v>17</v>
      </c>
      <c r="K10" s="1">
        <f>SUM(C10-B10+F10-E10+I10-H10)/2</f>
        <v>1737.5</v>
      </c>
      <c r="L10" s="1">
        <f>SUM(C10-B10+F10-E10+I10-H10)</f>
        <v>3475</v>
      </c>
      <c r="M10" s="1">
        <f>SUM(K10*0.04+K10)</f>
        <v>1807</v>
      </c>
    </row>
    <row r="11" spans="1:13" ht="34.5" customHeight="1" x14ac:dyDescent="0.2">
      <c r="A11" s="2" t="s">
        <v>18</v>
      </c>
      <c r="B11" s="8">
        <v>941516</v>
      </c>
      <c r="C11" s="8">
        <v>944208</v>
      </c>
      <c r="D11" s="9"/>
      <c r="E11" s="26"/>
      <c r="F11" s="26"/>
      <c r="G11" s="9"/>
      <c r="H11" s="8">
        <v>383035</v>
      </c>
      <c r="I11" s="8">
        <v>383412</v>
      </c>
      <c r="J11" s="1" t="s">
        <v>19</v>
      </c>
      <c r="K11" s="1">
        <f>SUM(C11-B11+F11-E11+I11-H11)/2</f>
        <v>1534.5</v>
      </c>
      <c r="L11" s="1">
        <f>SUM(C11-B11+F11-E11+I11-H11)</f>
        <v>3069</v>
      </c>
      <c r="M11" s="1">
        <f>SUM(K11*0.04+K11)</f>
        <v>1595.88</v>
      </c>
    </row>
    <row r="12" spans="1:13" ht="34.5" customHeight="1" x14ac:dyDescent="0.2">
      <c r="A12" s="2" t="s">
        <v>20</v>
      </c>
      <c r="B12" s="8">
        <v>944237</v>
      </c>
      <c r="C12" s="8">
        <v>947167</v>
      </c>
      <c r="D12" s="9"/>
      <c r="E12" s="26"/>
      <c r="F12" s="26"/>
      <c r="G12" s="9"/>
      <c r="H12" s="8">
        <v>383488</v>
      </c>
      <c r="I12" s="8">
        <v>383888</v>
      </c>
      <c r="J12" s="1" t="s">
        <v>21</v>
      </c>
      <c r="K12" s="1">
        <f>SUM(C12-B12+F12-E12+I12-H12)/2</f>
        <v>1665</v>
      </c>
      <c r="L12" s="1">
        <f>SUM(C12-B12+F12-E12+I12-H12)</f>
        <v>3330</v>
      </c>
      <c r="M12" s="1">
        <f>SUM(K12*0.04+K12)</f>
        <v>1731.6</v>
      </c>
    </row>
    <row r="13" spans="1:13" ht="34.5" customHeight="1" x14ac:dyDescent="0.2">
      <c r="A13" s="2" t="s">
        <v>22</v>
      </c>
      <c r="B13" s="8">
        <v>947214</v>
      </c>
      <c r="C13" s="8">
        <v>948454</v>
      </c>
      <c r="D13" s="9"/>
      <c r="E13" s="26"/>
      <c r="F13" s="26"/>
      <c r="G13" s="9"/>
      <c r="H13" s="26"/>
      <c r="I13" s="26"/>
      <c r="J13" s="1" t="s">
        <v>23</v>
      </c>
      <c r="K13" s="1">
        <f>SUM(C13-B13+F13-E13+I13-H13)/2</f>
        <v>620</v>
      </c>
      <c r="L13" s="1">
        <f>SUM(C13-B13+F13-E13+I13-H13)</f>
        <v>1240</v>
      </c>
      <c r="M13" s="1">
        <f>SUM(K13*0.04+K13)</f>
        <v>644.79999999999995</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41939</v>
      </c>
      <c r="C3" s="3">
        <v>41943</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949036</v>
      </c>
      <c r="C9" s="8">
        <v>951683</v>
      </c>
      <c r="D9" s="9"/>
      <c r="E9" s="26"/>
      <c r="F9" s="26"/>
      <c r="G9" s="9"/>
      <c r="H9" s="8">
        <v>383952</v>
      </c>
      <c r="I9" s="8">
        <v>384122</v>
      </c>
      <c r="J9" s="1" t="s">
        <v>15</v>
      </c>
      <c r="K9" s="1">
        <f>SUM(C9-B9+F9-E9+I9-H9)/2</f>
        <v>1408.5</v>
      </c>
      <c r="L9" s="1">
        <f>SUM(C9-B9+F9-E9+I9-H9)</f>
        <v>2817</v>
      </c>
      <c r="M9" s="1">
        <f>SUM(K9*0.04+K9)</f>
        <v>1464.84</v>
      </c>
    </row>
    <row r="10" spans="1:13" ht="34.5" customHeight="1" x14ac:dyDescent="0.2">
      <c r="A10" s="2" t="s">
        <v>16</v>
      </c>
      <c r="B10" s="8">
        <v>951723</v>
      </c>
      <c r="C10" s="8">
        <v>954936</v>
      </c>
      <c r="D10" s="9"/>
      <c r="E10" s="26"/>
      <c r="F10" s="26"/>
      <c r="G10" s="9"/>
      <c r="H10" s="8">
        <v>384373</v>
      </c>
      <c r="I10" s="8">
        <v>384904</v>
      </c>
      <c r="J10" s="1" t="s">
        <v>17</v>
      </c>
      <c r="K10" s="1">
        <f>SUM(C10-B10+F10-E10+I10-H10)/2</f>
        <v>1872</v>
      </c>
      <c r="L10" s="1">
        <f>SUM(C10-B10+F10-E10+I10-H10)</f>
        <v>3744</v>
      </c>
      <c r="M10" s="1">
        <f>SUM(K10*0.04+K10)</f>
        <v>1946.88</v>
      </c>
    </row>
    <row r="11" spans="1:13" ht="34.5" customHeight="1" x14ac:dyDescent="0.2">
      <c r="A11" s="2" t="s">
        <v>18</v>
      </c>
      <c r="B11" s="8">
        <v>954972</v>
      </c>
      <c r="C11" s="8">
        <v>957575</v>
      </c>
      <c r="D11" s="9"/>
      <c r="E11" s="26"/>
      <c r="F11" s="26"/>
      <c r="G11" s="9"/>
      <c r="H11" s="8">
        <v>384931</v>
      </c>
      <c r="I11" s="8">
        <v>385245</v>
      </c>
      <c r="J11" s="1" t="s">
        <v>19</v>
      </c>
      <c r="K11" s="1">
        <f>SUM(C11-B11+F11-E11+I11-H11)/2</f>
        <v>1458.5</v>
      </c>
      <c r="L11" s="1">
        <f>SUM(C11-B11+F11-E11+I11-H11)</f>
        <v>2917</v>
      </c>
      <c r="M11" s="1">
        <f>SUM(K11*0.04+K11)</f>
        <v>1516.84</v>
      </c>
    </row>
    <row r="12" spans="1:13" ht="34.5" customHeight="1" x14ac:dyDescent="0.2">
      <c r="A12" s="2" t="s">
        <v>20</v>
      </c>
      <c r="B12" s="8">
        <v>957607</v>
      </c>
      <c r="C12" s="8">
        <v>960387</v>
      </c>
      <c r="D12" s="9"/>
      <c r="E12" s="26"/>
      <c r="F12" s="26"/>
      <c r="G12" s="9"/>
      <c r="H12" s="8">
        <v>385304</v>
      </c>
      <c r="I12" s="8">
        <v>385746</v>
      </c>
      <c r="J12" s="1" t="s">
        <v>21</v>
      </c>
      <c r="K12" s="1">
        <f>SUM(C12-B12+F12-E12+I12-H12)/2</f>
        <v>1611</v>
      </c>
      <c r="L12" s="1">
        <f>SUM(C12-B12+F12-E12+I12-H12)</f>
        <v>3222</v>
      </c>
      <c r="M12" s="1">
        <f>SUM(K12*0.04+K12)</f>
        <v>1675.44</v>
      </c>
    </row>
    <row r="13" spans="1:13" ht="34.5" customHeight="1" x14ac:dyDescent="0.2">
      <c r="A13" s="2" t="s">
        <v>22</v>
      </c>
      <c r="B13" s="8">
        <v>960438</v>
      </c>
      <c r="C13" s="8">
        <v>961632</v>
      </c>
      <c r="D13" s="9"/>
      <c r="E13" s="26"/>
      <c r="F13" s="26"/>
      <c r="G13" s="9"/>
      <c r="H13" s="26"/>
      <c r="I13" s="26"/>
      <c r="J13" s="1" t="s">
        <v>23</v>
      </c>
      <c r="K13" s="1">
        <f>SUM(C13-B13+F13-E13+I13-H13)/2</f>
        <v>597</v>
      </c>
      <c r="L13" s="1">
        <f>SUM(C13-B13+F13-E13+I13-H13)</f>
        <v>1194</v>
      </c>
      <c r="M13" s="1">
        <f>SUM(K13*0.04+K13)</f>
        <v>620.88</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41946</v>
      </c>
      <c r="C3" s="3">
        <v>41950</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962264</v>
      </c>
      <c r="C9" s="8">
        <v>964782</v>
      </c>
      <c r="D9" s="9"/>
      <c r="E9" s="26"/>
      <c r="F9" s="26"/>
      <c r="G9" s="9"/>
      <c r="H9" s="8">
        <v>385801</v>
      </c>
      <c r="I9" s="8">
        <v>386147</v>
      </c>
      <c r="J9" s="1" t="s">
        <v>15</v>
      </c>
      <c r="K9" s="1">
        <f>SUM(C9-B9+F9-E9+I9-H9)/2</f>
        <v>1432</v>
      </c>
      <c r="L9" s="1">
        <f>SUM(C9-B9+F9-E9+I9-H9)</f>
        <v>2864</v>
      </c>
      <c r="M9" s="1">
        <f>SUM(K9*0.04+K9)</f>
        <v>1489.28</v>
      </c>
    </row>
    <row r="10" spans="1:13" ht="34.5" customHeight="1" x14ac:dyDescent="0.2">
      <c r="A10" s="2" t="s">
        <v>16</v>
      </c>
      <c r="B10" s="8">
        <v>964819</v>
      </c>
      <c r="C10" s="8">
        <v>967669</v>
      </c>
      <c r="D10" s="9"/>
      <c r="E10" s="26"/>
      <c r="F10" s="26"/>
      <c r="G10" s="9"/>
      <c r="H10" s="8">
        <v>386209</v>
      </c>
      <c r="I10" s="8">
        <v>386661</v>
      </c>
      <c r="J10" s="1" t="s">
        <v>17</v>
      </c>
      <c r="K10" s="1">
        <f>SUM(C10-B10+F10-E10+I10-H10)/2</f>
        <v>1651</v>
      </c>
      <c r="L10" s="1">
        <f>SUM(C10-B10+F10-E10+I10-H10)</f>
        <v>3302</v>
      </c>
      <c r="M10" s="1">
        <f>SUM(K10*0.04+K10)</f>
        <v>1717.04</v>
      </c>
    </row>
    <row r="11" spans="1:13" ht="34.5" customHeight="1" x14ac:dyDescent="0.2">
      <c r="A11" s="2" t="s">
        <v>18</v>
      </c>
      <c r="B11" s="8">
        <v>967716</v>
      </c>
      <c r="C11" s="8">
        <v>970144</v>
      </c>
      <c r="D11" s="9"/>
      <c r="E11" s="26"/>
      <c r="F11" s="26"/>
      <c r="G11" s="9"/>
      <c r="H11" s="8">
        <v>386721</v>
      </c>
      <c r="I11" s="8">
        <v>387132</v>
      </c>
      <c r="J11" s="1" t="s">
        <v>19</v>
      </c>
      <c r="K11" s="1">
        <f>SUM(C11-B11+F11-E11+I11-H11)/2</f>
        <v>1419.5</v>
      </c>
      <c r="L11" s="1">
        <f>SUM(C11-B11+F11-E11+I11-H11)</f>
        <v>2839</v>
      </c>
      <c r="M11" s="1">
        <f>SUM(K11*0.04+K11)</f>
        <v>1476.28</v>
      </c>
    </row>
    <row r="12" spans="1:13" ht="34.5" customHeight="1" x14ac:dyDescent="0.2">
      <c r="A12" s="2" t="s">
        <v>20</v>
      </c>
      <c r="B12" s="8">
        <v>970180</v>
      </c>
      <c r="C12" s="8">
        <v>973220</v>
      </c>
      <c r="D12" s="9"/>
      <c r="E12" s="26"/>
      <c r="F12" s="26"/>
      <c r="G12" s="9"/>
      <c r="H12" s="8">
        <v>387213</v>
      </c>
      <c r="I12" s="8">
        <v>387681</v>
      </c>
      <c r="J12" s="1" t="s">
        <v>21</v>
      </c>
      <c r="K12" s="1">
        <f>SUM(C12-B12+F12-E12+I12-H12)/2</f>
        <v>1754</v>
      </c>
      <c r="L12" s="1">
        <f>SUM(C12-B12+F12-E12+I12-H12)</f>
        <v>3508</v>
      </c>
      <c r="M12" s="1">
        <f>SUM(K12*0.04+K12)</f>
        <v>1824.16</v>
      </c>
    </row>
    <row r="13" spans="1:13" ht="34.5" customHeight="1" x14ac:dyDescent="0.2">
      <c r="A13" s="2" t="s">
        <v>22</v>
      </c>
      <c r="B13" s="8">
        <v>973280</v>
      </c>
      <c r="C13" s="8">
        <v>974489</v>
      </c>
      <c r="D13" s="9"/>
      <c r="E13" s="26"/>
      <c r="F13" s="26"/>
      <c r="G13" s="9"/>
      <c r="H13" s="26"/>
      <c r="I13" s="26"/>
      <c r="J13" s="1" t="s">
        <v>23</v>
      </c>
      <c r="K13" s="1">
        <f>SUM(C13-B13+F13-E13+I13-H13)/2</f>
        <v>604.5</v>
      </c>
      <c r="L13" s="1">
        <f>SUM(C13-B13+F13-E13+I13-H13)</f>
        <v>1209</v>
      </c>
      <c r="M13" s="1">
        <f>SUM(K13*0.04+K13)</f>
        <v>628.67999999999995</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20"/>
  <sheetViews>
    <sheetView workbookViewId="0">
      <selection activeCell="I13" sqref="I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41827</v>
      </c>
      <c r="C3" s="3">
        <v>41831</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802367</v>
      </c>
      <c r="C9" s="8">
        <v>803209</v>
      </c>
      <c r="D9" s="9"/>
      <c r="E9" s="8">
        <v>66143</v>
      </c>
      <c r="F9" s="8">
        <v>66154</v>
      </c>
      <c r="G9" s="9"/>
      <c r="H9" s="8">
        <v>363319</v>
      </c>
      <c r="I9" s="8">
        <v>363421</v>
      </c>
      <c r="J9" s="1" t="s">
        <v>15</v>
      </c>
      <c r="K9" s="1">
        <f>SUM(C9-B9+F9-E9+I9-H9)/2</f>
        <v>477.5</v>
      </c>
      <c r="L9" s="1">
        <f>SUM(C9-B9+F9-E9+I9-H9)</f>
        <v>955</v>
      </c>
      <c r="M9" s="1">
        <f>SUM(K9*0.04+K9)</f>
        <v>496.6</v>
      </c>
    </row>
    <row r="10" spans="1:13" ht="34.5" customHeight="1" x14ac:dyDescent="0.2">
      <c r="A10" s="2" t="s">
        <v>16</v>
      </c>
      <c r="B10" s="8">
        <v>803241</v>
      </c>
      <c r="C10" s="8">
        <v>804211</v>
      </c>
      <c r="D10" s="9"/>
      <c r="E10" s="8">
        <v>66164</v>
      </c>
      <c r="F10" s="8">
        <v>66183</v>
      </c>
      <c r="G10" s="9"/>
      <c r="H10" s="8">
        <v>363453</v>
      </c>
      <c r="I10" s="8">
        <v>363518</v>
      </c>
      <c r="J10" s="1" t="s">
        <v>17</v>
      </c>
      <c r="K10" s="1">
        <f>SUM(C10-B10+F10-E10+I10-H10)/2</f>
        <v>527</v>
      </c>
      <c r="L10" s="1">
        <f>SUM(C10-B10+F10-E10+I10-H10)</f>
        <v>1054</v>
      </c>
      <c r="M10" s="1">
        <f>SUM(K10*0.04+K10)</f>
        <v>548.08000000000004</v>
      </c>
    </row>
    <row r="11" spans="1:13" ht="34.5" customHeight="1" x14ac:dyDescent="0.2">
      <c r="A11" s="2" t="s">
        <v>18</v>
      </c>
      <c r="B11" s="8">
        <v>804236</v>
      </c>
      <c r="C11" s="8">
        <v>804995</v>
      </c>
      <c r="D11" s="9"/>
      <c r="E11" s="8">
        <v>66188</v>
      </c>
      <c r="F11" s="8">
        <v>66208</v>
      </c>
      <c r="G11" s="9"/>
      <c r="H11" s="8">
        <v>363556</v>
      </c>
      <c r="I11" s="8">
        <v>363623</v>
      </c>
      <c r="J11" s="1" t="s">
        <v>19</v>
      </c>
      <c r="K11" s="1">
        <f>SUM(C11-B11+F11-E11+I11-H11)/2</f>
        <v>423</v>
      </c>
      <c r="L11" s="1">
        <f>SUM(C11-B11+F11-E11+I11-H11)</f>
        <v>846</v>
      </c>
      <c r="M11" s="1">
        <f>SUM(K11*0.04+K11)</f>
        <v>439.92</v>
      </c>
    </row>
    <row r="12" spans="1:13" ht="34.5" customHeight="1" x14ac:dyDescent="0.2">
      <c r="A12" s="2" t="s">
        <v>20</v>
      </c>
      <c r="B12" s="8">
        <v>805036</v>
      </c>
      <c r="C12" s="8">
        <v>805786</v>
      </c>
      <c r="D12" s="9"/>
      <c r="E12" s="8">
        <v>66220</v>
      </c>
      <c r="F12" s="8">
        <v>66243</v>
      </c>
      <c r="G12" s="9"/>
      <c r="H12" s="8">
        <v>363670</v>
      </c>
      <c r="I12" s="8">
        <v>363755</v>
      </c>
      <c r="J12" s="1" t="s">
        <v>21</v>
      </c>
      <c r="K12" s="1">
        <f>SUM(C12-B12+F12-E12+I12-H12)/2</f>
        <v>429</v>
      </c>
      <c r="L12" s="1">
        <f>SUM(C12-B12+F12-E12+I12-H12)</f>
        <v>858</v>
      </c>
      <c r="M12" s="1">
        <f>SUM(K12*0.04+K12)</f>
        <v>446.16</v>
      </c>
    </row>
    <row r="13" spans="1:13" ht="34.5" customHeight="1" x14ac:dyDescent="0.2">
      <c r="A13" s="2" t="s">
        <v>22</v>
      </c>
      <c r="B13" s="8">
        <v>805893</v>
      </c>
      <c r="C13" s="8">
        <v>806350</v>
      </c>
      <c r="D13" s="9"/>
      <c r="E13" s="8">
        <v>66257</v>
      </c>
      <c r="F13" s="8">
        <v>66257</v>
      </c>
      <c r="G13" s="9"/>
      <c r="H13" s="8">
        <v>363788</v>
      </c>
      <c r="I13" s="8">
        <v>363820</v>
      </c>
      <c r="J13" s="1" t="s">
        <v>23</v>
      </c>
      <c r="K13" s="1">
        <f>SUM(C13-B13+F13-E13+I13-H13)/2</f>
        <v>244.5</v>
      </c>
      <c r="L13" s="1">
        <f>SUM(C13-B13+F13-E13+I13-H13)</f>
        <v>489</v>
      </c>
      <c r="M13" s="1">
        <f>SUM(K13*0.04+K13)</f>
        <v>254.28</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M20"/>
  <sheetViews>
    <sheetView workbookViewId="0">
      <selection activeCell="H12" sqref="H12"/>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41953</v>
      </c>
      <c r="C3" s="3">
        <v>41957</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974075</v>
      </c>
      <c r="C9" s="8">
        <v>977571</v>
      </c>
      <c r="D9" s="9"/>
      <c r="E9" s="26"/>
      <c r="F9" s="26"/>
      <c r="G9" s="9"/>
      <c r="H9" s="8">
        <v>387749</v>
      </c>
      <c r="I9" s="8">
        <v>388064</v>
      </c>
      <c r="J9" s="1" t="s">
        <v>15</v>
      </c>
      <c r="K9" s="1">
        <f>SUM(C9-B9+F9-E9+I9-H9)/2</f>
        <v>1905.5</v>
      </c>
      <c r="L9" s="1">
        <f>SUM(C9-B9+F9-E9+I9-H9)</f>
        <v>3811</v>
      </c>
      <c r="M9" s="1">
        <f>SUM(K9*0.04+K9)</f>
        <v>1981.72</v>
      </c>
    </row>
    <row r="10" spans="1:13" ht="34.5" customHeight="1" x14ac:dyDescent="0.2">
      <c r="A10" s="2" t="s">
        <v>16</v>
      </c>
      <c r="B10" s="26"/>
      <c r="C10" s="26"/>
      <c r="D10" s="9"/>
      <c r="E10" s="26"/>
      <c r="F10" s="26"/>
      <c r="G10" s="9"/>
      <c r="H10" s="26"/>
      <c r="I10" s="26"/>
      <c r="J10" s="1" t="s">
        <v>17</v>
      </c>
      <c r="K10" s="1">
        <f>SUM(C10-B10+F10-E10+I10-H10)/2</f>
        <v>0</v>
      </c>
      <c r="L10" s="1">
        <f>SUM(C10-B10+F10-E10+I10-H10)</f>
        <v>0</v>
      </c>
      <c r="M10" s="1">
        <f>SUM(K10*0.04+K10)</f>
        <v>0</v>
      </c>
    </row>
    <row r="11" spans="1:13" ht="34.5" customHeight="1" x14ac:dyDescent="0.2">
      <c r="A11" s="2" t="s">
        <v>18</v>
      </c>
      <c r="B11" s="8">
        <v>977605</v>
      </c>
      <c r="C11" s="8">
        <v>980436</v>
      </c>
      <c r="D11" s="9"/>
      <c r="E11" s="26"/>
      <c r="F11" s="26"/>
      <c r="G11" s="9"/>
      <c r="H11" s="8">
        <v>388112</v>
      </c>
      <c r="I11" s="8">
        <v>388592</v>
      </c>
      <c r="J11" s="1" t="s">
        <v>19</v>
      </c>
      <c r="K11" s="1">
        <f>SUM(C11-B11+F11-E11+I11-H11)/2</f>
        <v>1655.5</v>
      </c>
      <c r="L11" s="1">
        <f>SUM(C11-B11+F11-E11+I11-H11)</f>
        <v>3311</v>
      </c>
      <c r="M11" s="1">
        <f>SUM(K11*0.04+K11)</f>
        <v>1721.72</v>
      </c>
    </row>
    <row r="12" spans="1:13" ht="34.5" customHeight="1" x14ac:dyDescent="0.2">
      <c r="A12" s="2" t="s">
        <v>20</v>
      </c>
      <c r="B12" s="8">
        <v>980467</v>
      </c>
      <c r="C12" s="8">
        <v>983263</v>
      </c>
      <c r="D12" s="9"/>
      <c r="E12" s="26"/>
      <c r="F12" s="26"/>
      <c r="G12" s="9"/>
      <c r="H12" s="8">
        <v>388642</v>
      </c>
      <c r="I12" s="8">
        <v>389115</v>
      </c>
      <c r="J12" s="1" t="s">
        <v>21</v>
      </c>
      <c r="K12" s="1">
        <f>SUM(C12-B12+F12-E12+I12-H12)/2</f>
        <v>1634.5</v>
      </c>
      <c r="L12" s="1">
        <f>SUM(C12-B12+F12-E12+I12-H12)</f>
        <v>3269</v>
      </c>
      <c r="M12" s="1">
        <f>SUM(K12*0.04+K12)</f>
        <v>1699.88</v>
      </c>
    </row>
    <row r="13" spans="1:13" ht="34.5" customHeight="1" x14ac:dyDescent="0.2">
      <c r="A13" s="2" t="s">
        <v>22</v>
      </c>
      <c r="B13" s="8">
        <v>983294</v>
      </c>
      <c r="C13" s="8">
        <v>984496</v>
      </c>
      <c r="D13" s="9"/>
      <c r="E13" s="26"/>
      <c r="F13" s="26"/>
      <c r="G13" s="9"/>
      <c r="H13" s="26"/>
      <c r="I13" s="26"/>
      <c r="J13" s="1" t="s">
        <v>23</v>
      </c>
      <c r="K13" s="1">
        <f>SUM(C13-B13+F13-E13+I13-H13)/2</f>
        <v>601</v>
      </c>
      <c r="L13" s="1">
        <f>SUM(C13-B13+F13-E13+I13-H13)</f>
        <v>1202</v>
      </c>
      <c r="M13" s="1">
        <f>SUM(K13*0.04+K13)</f>
        <v>625.04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M20"/>
  <sheetViews>
    <sheetView workbookViewId="0">
      <selection activeCell="C4" sqref="C4"/>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41960</v>
      </c>
      <c r="C3" s="3">
        <v>41964</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985224</v>
      </c>
      <c r="C9" s="8">
        <v>988180</v>
      </c>
      <c r="D9" s="9"/>
      <c r="E9" s="26"/>
      <c r="F9" s="26"/>
      <c r="G9" s="9"/>
      <c r="H9" s="8">
        <v>389154</v>
      </c>
      <c r="I9" s="8">
        <v>389524</v>
      </c>
      <c r="J9" s="1" t="s">
        <v>15</v>
      </c>
      <c r="K9" s="1">
        <f>SUM(C9-B9+F9-E9+I9-H9)/2</f>
        <v>1663</v>
      </c>
      <c r="L9" s="1">
        <f>SUM(C9-B9+F9-E9+I9-H9)</f>
        <v>3326</v>
      </c>
      <c r="M9" s="1">
        <f>SUM(K9*0.04+K9)</f>
        <v>1729.52</v>
      </c>
    </row>
    <row r="10" spans="1:13" ht="34.5" customHeight="1" x14ac:dyDescent="0.2">
      <c r="A10" s="2" t="s">
        <v>16</v>
      </c>
      <c r="B10" s="8">
        <v>988204</v>
      </c>
      <c r="C10" s="8">
        <v>991372</v>
      </c>
      <c r="D10" s="9"/>
      <c r="E10" s="26"/>
      <c r="F10" s="26"/>
      <c r="G10" s="9"/>
      <c r="H10" s="8">
        <v>389598</v>
      </c>
      <c r="I10" s="8">
        <v>390052</v>
      </c>
      <c r="J10" s="1" t="s">
        <v>17</v>
      </c>
      <c r="K10" s="1">
        <f>SUM(C10-B10+F10-E10+I10-H10)/2</f>
        <v>1811</v>
      </c>
      <c r="L10" s="1">
        <f>SUM(C10-B10+F10-E10+I10-H10)</f>
        <v>3622</v>
      </c>
      <c r="M10" s="1">
        <f>SUM(K10*0.04+K10)</f>
        <v>1883.44</v>
      </c>
    </row>
    <row r="11" spans="1:13" ht="34.5" customHeight="1" x14ac:dyDescent="0.2">
      <c r="A11" s="2" t="s">
        <v>18</v>
      </c>
      <c r="B11" s="8">
        <v>991401</v>
      </c>
      <c r="C11" s="8">
        <v>994130</v>
      </c>
      <c r="D11" s="9"/>
      <c r="E11" s="26"/>
      <c r="F11" s="26"/>
      <c r="G11" s="9"/>
      <c r="H11" s="8">
        <v>390094</v>
      </c>
      <c r="I11" s="8">
        <v>390409</v>
      </c>
      <c r="J11" s="1" t="s">
        <v>19</v>
      </c>
      <c r="K11" s="1">
        <f>SUM(C11-B11+F11-E11+I11-H11)/2</f>
        <v>1522</v>
      </c>
      <c r="L11" s="1">
        <f>SUM(C11-B11+F11-E11+I11-H11)</f>
        <v>3044</v>
      </c>
      <c r="M11" s="1">
        <f>SUM(K11*0.04+K11)</f>
        <v>1582.88</v>
      </c>
    </row>
    <row r="12" spans="1:13" ht="34.5" customHeight="1" x14ac:dyDescent="0.2">
      <c r="A12" s="2" t="s">
        <v>20</v>
      </c>
      <c r="B12" s="8">
        <v>994160</v>
      </c>
      <c r="C12" s="8">
        <v>996915</v>
      </c>
      <c r="D12" s="9"/>
      <c r="E12" s="26"/>
      <c r="F12" s="26"/>
      <c r="G12" s="9"/>
      <c r="H12" s="8">
        <v>390456</v>
      </c>
      <c r="I12" s="8">
        <v>390909</v>
      </c>
      <c r="J12" s="1" t="s">
        <v>21</v>
      </c>
      <c r="K12" s="1">
        <f>SUM(C12-B12+F12-E12+I12-H12)/2</f>
        <v>1604</v>
      </c>
      <c r="L12" s="1">
        <f>SUM(C12-B12+F12-E12+I12-H12)</f>
        <v>3208</v>
      </c>
      <c r="M12" s="1">
        <f>SUM(K12*0.04+K12)</f>
        <v>1668.16</v>
      </c>
    </row>
    <row r="13" spans="1:13" ht="34.5" customHeight="1" x14ac:dyDescent="0.2">
      <c r="A13" s="2" t="s">
        <v>22</v>
      </c>
      <c r="B13" s="8">
        <v>996945</v>
      </c>
      <c r="C13" s="8">
        <v>998148</v>
      </c>
      <c r="D13" s="9"/>
      <c r="E13" s="26"/>
      <c r="F13" s="26"/>
      <c r="G13" s="9"/>
      <c r="H13" s="26"/>
      <c r="I13" s="26"/>
      <c r="J13" s="1" t="s">
        <v>23</v>
      </c>
      <c r="K13" s="1">
        <f>SUM(C13-B13+F13-E13+I13-H13)/2</f>
        <v>601.5</v>
      </c>
      <c r="L13" s="1">
        <f>SUM(C13-B13+F13-E13+I13-H13)</f>
        <v>1203</v>
      </c>
      <c r="M13" s="1">
        <f>SUM(K13*0.04+K13)</f>
        <v>625.55999999999995</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20"/>
  <sheetViews>
    <sheetView workbookViewId="0">
      <selection activeCell="B11" sqref="B11"/>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41967</v>
      </c>
      <c r="C3" s="3">
        <v>41971</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998941</v>
      </c>
      <c r="C9" s="8">
        <v>1001860</v>
      </c>
      <c r="D9" s="9"/>
      <c r="E9" s="26"/>
      <c r="F9" s="26"/>
      <c r="G9" s="9"/>
      <c r="H9" s="8">
        <v>390922</v>
      </c>
      <c r="I9" s="8">
        <v>391346</v>
      </c>
      <c r="J9" s="1" t="s">
        <v>15</v>
      </c>
      <c r="K9" s="1">
        <f>SUM(C9-B9+F9-E9+I9-H9)/2</f>
        <v>1671.5</v>
      </c>
      <c r="L9" s="1">
        <f>SUM(C9-B9+F9-E9+I9-H9)</f>
        <v>3343</v>
      </c>
      <c r="M9" s="1">
        <f>SUM(K9*0.04+K9)</f>
        <v>1738.36</v>
      </c>
    </row>
    <row r="10" spans="1:13" ht="34.5" customHeight="1" x14ac:dyDescent="0.2">
      <c r="A10" s="2" t="s">
        <v>16</v>
      </c>
      <c r="B10" s="8">
        <v>1904</v>
      </c>
      <c r="C10" s="8">
        <v>4834</v>
      </c>
      <c r="D10" s="9"/>
      <c r="E10" s="26"/>
      <c r="F10" s="26"/>
      <c r="G10" s="9"/>
      <c r="H10" s="8">
        <v>391430</v>
      </c>
      <c r="I10" s="8">
        <v>391880</v>
      </c>
      <c r="J10" s="1" t="s">
        <v>17</v>
      </c>
      <c r="K10" s="1">
        <f>SUM(C10-B10+F10-E10+I10-H10)/2</f>
        <v>1690</v>
      </c>
      <c r="L10" s="1">
        <f>SUM(C10-B10+F10-E10+I10-H10)</f>
        <v>3380</v>
      </c>
      <c r="M10" s="1">
        <f>SUM(K10*0.04+K10)</f>
        <v>1757.6</v>
      </c>
    </row>
    <row r="11" spans="1:13" ht="34.5" customHeight="1" x14ac:dyDescent="0.2">
      <c r="A11" s="2" t="s">
        <v>18</v>
      </c>
      <c r="B11" s="8">
        <v>4872</v>
      </c>
      <c r="C11" s="8">
        <v>6983</v>
      </c>
      <c r="D11" s="9"/>
      <c r="E11" s="26"/>
      <c r="F11" s="26"/>
      <c r="G11" s="9"/>
      <c r="H11" s="8">
        <v>391936</v>
      </c>
      <c r="I11" s="8">
        <v>392208</v>
      </c>
      <c r="J11" s="1" t="s">
        <v>19</v>
      </c>
      <c r="K11" s="1">
        <f>SUM(C11-B11+F11-E11+I11-H11)/2</f>
        <v>1191.5</v>
      </c>
      <c r="L11" s="1">
        <f>SUM(C11-B11+F11-E11+I11-H11)</f>
        <v>2383</v>
      </c>
      <c r="M11" s="1">
        <f>SUM(K11*0.04+K11)</f>
        <v>1239.1600000000001</v>
      </c>
    </row>
    <row r="12" spans="1:13" ht="34.5" customHeight="1" x14ac:dyDescent="0.2">
      <c r="A12" s="2" t="s">
        <v>20</v>
      </c>
      <c r="B12" s="26"/>
      <c r="C12" s="26"/>
      <c r="D12" s="9"/>
      <c r="E12" s="26"/>
      <c r="F12" s="26"/>
      <c r="G12" s="9"/>
      <c r="H12" s="26"/>
      <c r="I12" s="26"/>
      <c r="J12" s="1" t="s">
        <v>21</v>
      </c>
      <c r="K12" s="1">
        <f>SUM(C12-B12+F12-E12+I12-H12)/2</f>
        <v>0</v>
      </c>
      <c r="L12" s="1">
        <f>SUM(C12-B12+F12-E12+I12-H12)</f>
        <v>0</v>
      </c>
      <c r="M12" s="1">
        <f>SUM(K12*0.04+K12)</f>
        <v>0</v>
      </c>
    </row>
    <row r="13" spans="1:13" ht="34.5" customHeight="1" x14ac:dyDescent="0.2">
      <c r="A13" s="2" t="s">
        <v>22</v>
      </c>
      <c r="B13" s="26"/>
      <c r="C13" s="26"/>
      <c r="D13" s="9"/>
      <c r="E13" s="26"/>
      <c r="F13" s="26"/>
      <c r="G13" s="9"/>
      <c r="H13" s="26"/>
      <c r="I13" s="26"/>
      <c r="J13" s="1" t="s">
        <v>23</v>
      </c>
      <c r="K13" s="1">
        <f>SUM(C13-B13+F13-E13+I13-H13)/2</f>
        <v>0</v>
      </c>
      <c r="L13" s="1">
        <f>SUM(C13-B13+F13-E13+I13-H13)</f>
        <v>0</v>
      </c>
      <c r="M13" s="1">
        <f>SUM(K13*0.04+K13)</f>
        <v>0</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41974</v>
      </c>
      <c r="C3" s="3">
        <v>41978</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7005</v>
      </c>
      <c r="C9" s="8">
        <v>9976</v>
      </c>
      <c r="D9" s="9"/>
      <c r="E9" s="26"/>
      <c r="F9" s="26"/>
      <c r="G9" s="9"/>
      <c r="H9" s="8">
        <v>392237</v>
      </c>
      <c r="I9" s="8">
        <v>392624</v>
      </c>
      <c r="J9" s="1" t="s">
        <v>15</v>
      </c>
      <c r="K9" s="1">
        <f>SUM(C9-B9+F9-E9+I9-H9)/2</f>
        <v>1679</v>
      </c>
      <c r="L9" s="1">
        <f>SUM(C9-B9+F9-E9+I9-H9)</f>
        <v>3358</v>
      </c>
      <c r="M9" s="1">
        <f>SUM(K9*0.04+K9)</f>
        <v>1746.16</v>
      </c>
    </row>
    <row r="10" spans="1:13" ht="34.5" customHeight="1" x14ac:dyDescent="0.2">
      <c r="A10" s="2" t="s">
        <v>16</v>
      </c>
      <c r="B10" s="8">
        <v>10014</v>
      </c>
      <c r="C10" s="8">
        <v>13498</v>
      </c>
      <c r="D10" s="9"/>
      <c r="E10" s="26"/>
      <c r="F10" s="26"/>
      <c r="G10" s="9"/>
      <c r="H10" s="8">
        <v>392684</v>
      </c>
      <c r="I10" s="8">
        <v>393145</v>
      </c>
      <c r="J10" s="1" t="s">
        <v>17</v>
      </c>
      <c r="K10" s="1">
        <f>SUM(C10-B10+F10-E10+I10-H10)/2</f>
        <v>1972.5</v>
      </c>
      <c r="L10" s="1">
        <f>SUM(C10-B10+F10-E10+I10-H10)</f>
        <v>3945</v>
      </c>
      <c r="M10" s="1">
        <f>SUM(K10*0.04+K10)</f>
        <v>2051.4</v>
      </c>
    </row>
    <row r="11" spans="1:13" ht="34.5" customHeight="1" x14ac:dyDescent="0.2">
      <c r="A11" s="2" t="s">
        <v>18</v>
      </c>
      <c r="B11" s="8">
        <v>13576</v>
      </c>
      <c r="C11" s="8">
        <v>16544</v>
      </c>
      <c r="D11" s="9"/>
      <c r="E11" s="26"/>
      <c r="F11" s="26"/>
      <c r="G11" s="9"/>
      <c r="H11" s="8">
        <v>393249</v>
      </c>
      <c r="I11" s="8">
        <v>393649</v>
      </c>
      <c r="J11" s="1" t="s">
        <v>19</v>
      </c>
      <c r="K11" s="1">
        <f>SUM(C11-B11+F11-E11+I11-H11)/2</f>
        <v>1684</v>
      </c>
      <c r="L11" s="1">
        <f>SUM(C11-B11+F11-E11+I11-H11)</f>
        <v>3368</v>
      </c>
      <c r="M11" s="1">
        <f>SUM(K11*0.04+K11)</f>
        <v>1751.36</v>
      </c>
    </row>
    <row r="12" spans="1:13" ht="34.5" customHeight="1" x14ac:dyDescent="0.2">
      <c r="A12" s="2" t="s">
        <v>20</v>
      </c>
      <c r="B12" s="8">
        <v>16582</v>
      </c>
      <c r="C12" s="8">
        <v>19719</v>
      </c>
      <c r="D12" s="9"/>
      <c r="E12" s="26"/>
      <c r="F12" s="26"/>
      <c r="G12" s="9"/>
      <c r="H12" s="8">
        <v>393709</v>
      </c>
      <c r="I12" s="8">
        <v>394214</v>
      </c>
      <c r="J12" s="1" t="s">
        <v>21</v>
      </c>
      <c r="K12" s="1">
        <f>SUM(C12-B12+F12-E12+I12-H12)/2</f>
        <v>1821</v>
      </c>
      <c r="L12" s="1">
        <f>SUM(C12-B12+F12-E12+I12-H12)</f>
        <v>3642</v>
      </c>
      <c r="M12" s="1">
        <f>SUM(K12*0.04+K12)</f>
        <v>1893.84</v>
      </c>
    </row>
    <row r="13" spans="1:13" ht="34.5" customHeight="1" x14ac:dyDescent="0.2">
      <c r="A13" s="2" t="s">
        <v>22</v>
      </c>
      <c r="B13" s="8">
        <v>19769</v>
      </c>
      <c r="C13" s="8">
        <v>20729</v>
      </c>
      <c r="D13" s="9"/>
      <c r="E13" s="26"/>
      <c r="F13" s="26"/>
      <c r="G13" s="9"/>
      <c r="H13" s="26"/>
      <c r="I13" s="26"/>
      <c r="J13" s="1" t="s">
        <v>23</v>
      </c>
      <c r="K13" s="1">
        <f>SUM(C13-B13+F13-E13+I13-H13)/2</f>
        <v>480</v>
      </c>
      <c r="L13" s="1">
        <f>SUM(C13-B13+F13-E13+I13-H13)</f>
        <v>960</v>
      </c>
      <c r="M13" s="1">
        <f>SUM(K13*0.04+K13)</f>
        <v>499.2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M20"/>
  <sheetViews>
    <sheetView topLeftCell="A10"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41981</v>
      </c>
      <c r="C3" s="3">
        <v>41985</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21460</v>
      </c>
      <c r="C9" s="8">
        <v>23418</v>
      </c>
      <c r="D9" s="9"/>
      <c r="E9" s="26"/>
      <c r="F9" s="26"/>
      <c r="G9" s="9"/>
      <c r="H9" s="8">
        <v>394249</v>
      </c>
      <c r="I9" s="8">
        <v>394650</v>
      </c>
      <c r="J9" s="1" t="s">
        <v>15</v>
      </c>
      <c r="K9" s="1">
        <f>SUM(C9-B9+F9-E9+I9-H9)/2</f>
        <v>1179.5</v>
      </c>
      <c r="L9" s="1">
        <f>SUM(C9-B9+F9-E9+I9-H9)</f>
        <v>2359</v>
      </c>
      <c r="M9" s="1">
        <f>SUM(K9*0.04+K9)</f>
        <v>1226.68</v>
      </c>
    </row>
    <row r="10" spans="1:13" ht="34.5" customHeight="1" x14ac:dyDescent="0.2">
      <c r="A10" s="2" t="s">
        <v>16</v>
      </c>
      <c r="B10" s="8">
        <v>23445</v>
      </c>
      <c r="C10" s="8">
        <v>25731</v>
      </c>
      <c r="D10" s="9"/>
      <c r="E10" s="26"/>
      <c r="F10" s="26"/>
      <c r="G10" s="9"/>
      <c r="H10" s="8">
        <v>394720</v>
      </c>
      <c r="I10" s="8">
        <v>395188</v>
      </c>
      <c r="J10" s="1" t="s">
        <v>17</v>
      </c>
      <c r="K10" s="1">
        <f>SUM(C10-B10+F10-E10+I10-H10)/2</f>
        <v>1377</v>
      </c>
      <c r="L10" s="1">
        <f>SUM(C10-B10+F10-E10+I10-H10)</f>
        <v>2754</v>
      </c>
      <c r="M10" s="1">
        <f>SUM(K10*0.04+K10)</f>
        <v>1432.08</v>
      </c>
    </row>
    <row r="11" spans="1:13" ht="34.5" customHeight="1" x14ac:dyDescent="0.2">
      <c r="A11" s="2" t="s">
        <v>18</v>
      </c>
      <c r="B11" s="8">
        <v>25774</v>
      </c>
      <c r="C11" s="8">
        <v>27313</v>
      </c>
      <c r="D11" s="9"/>
      <c r="E11" s="26"/>
      <c r="F11" s="26"/>
      <c r="G11" s="9"/>
      <c r="H11" s="8">
        <v>395256</v>
      </c>
      <c r="I11" s="8">
        <v>395481</v>
      </c>
      <c r="J11" s="1" t="s">
        <v>19</v>
      </c>
      <c r="K11" s="1">
        <f>SUM(C11-B11+F11-E11+I11-H11)/2</f>
        <v>882</v>
      </c>
      <c r="L11" s="1">
        <f>SUM(C11-B11+F11-E11+I11-H11)</f>
        <v>1764</v>
      </c>
      <c r="M11" s="1">
        <f>SUM(K11*0.04+K11)</f>
        <v>917.28</v>
      </c>
    </row>
    <row r="12" spans="1:13" ht="34.5" customHeight="1" x14ac:dyDescent="0.2">
      <c r="A12" s="2" t="s">
        <v>20</v>
      </c>
      <c r="B12" s="8">
        <v>27330</v>
      </c>
      <c r="C12" s="8">
        <v>28888</v>
      </c>
      <c r="D12" s="9"/>
      <c r="E12" s="26"/>
      <c r="F12" s="26"/>
      <c r="G12" s="9"/>
      <c r="H12" s="8">
        <v>395523</v>
      </c>
      <c r="I12" s="8">
        <v>395824</v>
      </c>
      <c r="J12" s="1" t="s">
        <v>21</v>
      </c>
      <c r="K12" s="1">
        <f>SUM(C12-B12+F12-E12+I12-H12)/2</f>
        <v>929.5</v>
      </c>
      <c r="L12" s="1">
        <f>SUM(C12-B12+F12-E12+I12-H12)</f>
        <v>1859</v>
      </c>
      <c r="M12" s="1">
        <f>SUM(K12*0.04+K12)</f>
        <v>966.68</v>
      </c>
    </row>
    <row r="13" spans="1:13" ht="34.5" customHeight="1" x14ac:dyDescent="0.2">
      <c r="A13" s="2" t="s">
        <v>22</v>
      </c>
      <c r="B13" s="8">
        <v>28931</v>
      </c>
      <c r="C13" s="8">
        <v>29260</v>
      </c>
      <c r="D13" s="9"/>
      <c r="E13" s="26"/>
      <c r="F13" s="26"/>
      <c r="G13" s="9"/>
      <c r="H13" s="26"/>
      <c r="I13" s="26"/>
      <c r="J13" s="1" t="s">
        <v>23</v>
      </c>
      <c r="K13" s="1">
        <f>SUM(C13-B13+F13-E13+I13-H13)/2</f>
        <v>164.5</v>
      </c>
      <c r="L13" s="1">
        <f>SUM(C13-B13+F13-E13+I13-H13)</f>
        <v>329</v>
      </c>
      <c r="M13" s="1">
        <f>SUM(K13*0.04+K13)</f>
        <v>171.08</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M20"/>
  <sheetViews>
    <sheetView workbookViewId="0">
      <selection activeCell="H17" sqref="H17"/>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41988</v>
      </c>
      <c r="C3" s="3">
        <v>41992</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29294</v>
      </c>
      <c r="C9" s="8">
        <v>29645</v>
      </c>
      <c r="D9" s="9"/>
      <c r="E9" s="26"/>
      <c r="F9" s="26"/>
      <c r="G9" s="9"/>
      <c r="H9" s="26"/>
      <c r="I9" s="26"/>
      <c r="J9" s="1" t="s">
        <v>15</v>
      </c>
      <c r="K9" s="1">
        <f>SUM(C9-B9+F9-E9+I9-H9)/2</f>
        <v>175.5</v>
      </c>
      <c r="L9" s="1">
        <f>SUM(C9-B9+F9-E9+I9-H9)</f>
        <v>351</v>
      </c>
      <c r="M9" s="1">
        <f>SUM(K9*0.04+K9)</f>
        <v>182.52</v>
      </c>
    </row>
    <row r="10" spans="1:13" ht="34.5" customHeight="1" x14ac:dyDescent="0.2">
      <c r="A10" s="2" t="s">
        <v>16</v>
      </c>
      <c r="B10" s="8">
        <v>29658</v>
      </c>
      <c r="C10" s="8">
        <v>30037</v>
      </c>
      <c r="D10" s="9"/>
      <c r="E10" s="26"/>
      <c r="F10" s="26"/>
      <c r="G10" s="9"/>
      <c r="H10" s="26"/>
      <c r="I10" s="26"/>
      <c r="J10" s="1" t="s">
        <v>17</v>
      </c>
      <c r="K10" s="1">
        <f>SUM(C10-B10+F10-E10+I10-H10)/2</f>
        <v>189.5</v>
      </c>
      <c r="L10" s="1">
        <f>SUM(C10-B10+F10-E10+I10-H10)</f>
        <v>379</v>
      </c>
      <c r="M10" s="1">
        <f>SUM(K10*0.04+K10)</f>
        <v>197.08</v>
      </c>
    </row>
    <row r="11" spans="1:13" ht="34.5" customHeight="1" x14ac:dyDescent="0.2">
      <c r="A11" s="2" t="s">
        <v>18</v>
      </c>
      <c r="B11" s="8">
        <v>30061</v>
      </c>
      <c r="C11" s="8">
        <v>30330</v>
      </c>
      <c r="D11" s="9"/>
      <c r="E11" s="26"/>
      <c r="F11" s="26"/>
      <c r="G11" s="9"/>
      <c r="H11" s="26"/>
      <c r="I11" s="26"/>
      <c r="J11" s="1" t="s">
        <v>19</v>
      </c>
      <c r="K11" s="1">
        <f>SUM(C11-B11+F11-E11+I11-H11)/2</f>
        <v>134.5</v>
      </c>
      <c r="L11" s="1">
        <f>SUM(C11-B11+F11-E11+I11-H11)</f>
        <v>269</v>
      </c>
      <c r="M11" s="1">
        <f>SUM(K11*0.04+K11)</f>
        <v>139.88</v>
      </c>
    </row>
    <row r="12" spans="1:13" ht="34.5" customHeight="1" x14ac:dyDescent="0.2">
      <c r="A12" s="2" t="s">
        <v>20</v>
      </c>
      <c r="B12" s="27"/>
      <c r="C12" s="27"/>
      <c r="D12" s="9"/>
      <c r="E12" s="26"/>
      <c r="F12" s="26"/>
      <c r="G12" s="9"/>
      <c r="H12" s="27"/>
      <c r="I12" s="27"/>
      <c r="J12" s="1" t="s">
        <v>21</v>
      </c>
      <c r="K12" s="1">
        <f>SUM(C12-B12+F12-E12+I12-H12)/2</f>
        <v>0</v>
      </c>
      <c r="L12" s="1">
        <f>SUM(C12-B12+F12-E12+I12-H12)</f>
        <v>0</v>
      </c>
      <c r="M12" s="1">
        <f>SUM(K12*0.04+K12)</f>
        <v>0</v>
      </c>
    </row>
    <row r="13" spans="1:13" ht="34.5" customHeight="1" x14ac:dyDescent="0.2">
      <c r="A13" s="2" t="s">
        <v>22</v>
      </c>
      <c r="B13" s="27"/>
      <c r="C13" s="27"/>
      <c r="D13" s="9"/>
      <c r="E13" s="26"/>
      <c r="F13" s="26"/>
      <c r="G13" s="9"/>
      <c r="H13" s="26"/>
      <c r="I13" s="26"/>
      <c r="J13" s="1" t="s">
        <v>23</v>
      </c>
      <c r="K13" s="1">
        <f>SUM(C13-B13+F13-E13+I13-H13)/2</f>
        <v>0</v>
      </c>
      <c r="L13" s="1">
        <f>SUM(C13-B13+F13-E13+I13-H13)</f>
        <v>0</v>
      </c>
      <c r="M13" s="1">
        <f>SUM(K13*0.04+K13)</f>
        <v>0</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20"/>
  <sheetViews>
    <sheetView workbookViewId="0">
      <selection activeCell="B3" sqref="B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41995</v>
      </c>
      <c r="C3" s="3">
        <v>41999</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6"/>
      <c r="C9" s="26"/>
      <c r="D9" s="9"/>
      <c r="E9" s="26"/>
      <c r="F9" s="26"/>
      <c r="G9" s="9"/>
      <c r="H9" s="26"/>
      <c r="I9" s="26"/>
      <c r="J9" s="1" t="s">
        <v>15</v>
      </c>
      <c r="K9" s="1">
        <f>SUM(C9-B9+F9-E9+I9-H9)/2</f>
        <v>0</v>
      </c>
      <c r="L9" s="1">
        <f>SUM(C9-B9+F9-E9+I9-H9)</f>
        <v>0</v>
      </c>
      <c r="M9" s="1">
        <f>SUM(K9*0.04+K9)</f>
        <v>0</v>
      </c>
    </row>
    <row r="10" spans="1:13" ht="34.5" customHeight="1" x14ac:dyDescent="0.2">
      <c r="A10" s="2" t="s">
        <v>16</v>
      </c>
      <c r="B10" s="26"/>
      <c r="C10" s="26"/>
      <c r="D10" s="9"/>
      <c r="E10" s="26"/>
      <c r="F10" s="26"/>
      <c r="G10" s="9"/>
      <c r="H10" s="26"/>
      <c r="I10" s="26"/>
      <c r="J10" s="1" t="s">
        <v>17</v>
      </c>
      <c r="K10" s="1">
        <f>SUM(C10-B10+F10-E10+I10-H10)/2</f>
        <v>0</v>
      </c>
      <c r="L10" s="1">
        <f>SUM(C10-B10+F10-E10+I10-H10)</f>
        <v>0</v>
      </c>
      <c r="M10" s="1">
        <f>SUM(K10*0.04+K10)</f>
        <v>0</v>
      </c>
    </row>
    <row r="11" spans="1:13" ht="34.5" customHeight="1" x14ac:dyDescent="0.2">
      <c r="A11" s="2" t="s">
        <v>18</v>
      </c>
      <c r="B11" s="26"/>
      <c r="C11" s="26"/>
      <c r="D11" s="9"/>
      <c r="E11" s="26"/>
      <c r="F11" s="26"/>
      <c r="G11" s="9"/>
      <c r="H11" s="26"/>
      <c r="I11" s="26"/>
      <c r="J11" s="1" t="s">
        <v>19</v>
      </c>
      <c r="K11" s="1">
        <f>SUM(C11-B11+F11-E11+I11-H11)/2</f>
        <v>0</v>
      </c>
      <c r="L11" s="1">
        <f>SUM(C11-B11+F11-E11+I11-H11)</f>
        <v>0</v>
      </c>
      <c r="M11" s="1">
        <f>SUM(K11*0.04+K11)</f>
        <v>0</v>
      </c>
    </row>
    <row r="12" spans="1:13" ht="34.5" customHeight="1" x14ac:dyDescent="0.2">
      <c r="A12" s="2" t="s">
        <v>20</v>
      </c>
      <c r="B12" s="27"/>
      <c r="C12" s="27"/>
      <c r="D12" s="9"/>
      <c r="E12" s="26"/>
      <c r="F12" s="26"/>
      <c r="G12" s="9"/>
      <c r="H12" s="27"/>
      <c r="I12" s="27"/>
      <c r="J12" s="1" t="s">
        <v>21</v>
      </c>
      <c r="K12" s="1">
        <f>SUM(C12-B12+F12-E12+I12-H12)/2</f>
        <v>0</v>
      </c>
      <c r="L12" s="1">
        <f>SUM(C12-B12+F12-E12+I12-H12)</f>
        <v>0</v>
      </c>
      <c r="M12" s="1">
        <f>SUM(K12*0.04+K12)</f>
        <v>0</v>
      </c>
    </row>
    <row r="13" spans="1:13" ht="34.5" customHeight="1" x14ac:dyDescent="0.2">
      <c r="A13" s="2" t="s">
        <v>22</v>
      </c>
      <c r="B13" s="27"/>
      <c r="C13" s="27"/>
      <c r="D13" s="9"/>
      <c r="E13" s="26"/>
      <c r="F13" s="26"/>
      <c r="G13" s="9"/>
      <c r="H13" s="26"/>
      <c r="I13" s="26"/>
      <c r="J13" s="1" t="s">
        <v>23</v>
      </c>
      <c r="K13" s="1">
        <f>SUM(C13-B13+F13-E13+I13-H13)/2</f>
        <v>0</v>
      </c>
      <c r="L13" s="1">
        <f>SUM(C13-B13+F13-E13+I13-H13)</f>
        <v>0</v>
      </c>
      <c r="M13" s="1">
        <f>SUM(K13*0.04+K13)</f>
        <v>0</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M20"/>
  <sheetViews>
    <sheetView workbookViewId="0">
      <selection activeCell="B13" sqref="B13: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42002</v>
      </c>
      <c r="C3" s="3">
        <v>42006</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6"/>
      <c r="C9" s="26"/>
      <c r="D9" s="9"/>
      <c r="E9" s="26"/>
      <c r="F9" s="26"/>
      <c r="G9" s="9"/>
      <c r="H9" s="26"/>
      <c r="I9" s="26"/>
      <c r="J9" s="1" t="s">
        <v>15</v>
      </c>
      <c r="K9" s="1">
        <f>SUM(C9-B9+F9-E9+I9-H9)/2</f>
        <v>0</v>
      </c>
      <c r="L9" s="1">
        <f>SUM(C9-B9+F9-E9+I9-H9)</f>
        <v>0</v>
      </c>
      <c r="M9" s="1">
        <f>SUM(K9*0.04+K9)</f>
        <v>0</v>
      </c>
    </row>
    <row r="10" spans="1:13" ht="34.5" customHeight="1" x14ac:dyDescent="0.2">
      <c r="A10" s="2" t="s">
        <v>16</v>
      </c>
      <c r="B10" s="26"/>
      <c r="C10" s="26"/>
      <c r="D10" s="9"/>
      <c r="E10" s="26"/>
      <c r="F10" s="26"/>
      <c r="G10" s="9"/>
      <c r="H10" s="26"/>
      <c r="I10" s="26"/>
      <c r="J10" s="1" t="s">
        <v>17</v>
      </c>
      <c r="K10" s="1">
        <f>SUM(C10-B10+F10-E10+I10-H10)/2</f>
        <v>0</v>
      </c>
      <c r="L10" s="1">
        <f>SUM(C10-B10+F10-E10+I10-H10)</f>
        <v>0</v>
      </c>
      <c r="M10" s="1">
        <f>SUM(K10*0.04+K10)</f>
        <v>0</v>
      </c>
    </row>
    <row r="11" spans="1:13" ht="34.5" customHeight="1" x14ac:dyDescent="0.2">
      <c r="A11" s="2" t="s">
        <v>18</v>
      </c>
      <c r="B11" s="26"/>
      <c r="C11" s="26"/>
      <c r="D11" s="9"/>
      <c r="E11" s="26"/>
      <c r="F11" s="26"/>
      <c r="G11" s="9"/>
      <c r="H11" s="26"/>
      <c r="I11" s="26"/>
      <c r="J11" s="1" t="s">
        <v>19</v>
      </c>
      <c r="K11" s="1">
        <f>SUM(C11-B11+F11-E11+I11-H11)/2</f>
        <v>0</v>
      </c>
      <c r="L11" s="1">
        <f>SUM(C11-B11+F11-E11+I11-H11)</f>
        <v>0</v>
      </c>
      <c r="M11" s="1">
        <f>SUM(K11*0.04+K11)</f>
        <v>0</v>
      </c>
    </row>
    <row r="12" spans="1:13" ht="34.5" customHeight="1" x14ac:dyDescent="0.2">
      <c r="A12" s="2" t="s">
        <v>20</v>
      </c>
      <c r="B12" s="27"/>
      <c r="C12" s="27"/>
      <c r="D12" s="9"/>
      <c r="E12" s="26"/>
      <c r="F12" s="26"/>
      <c r="G12" s="9"/>
      <c r="H12" s="27"/>
      <c r="I12" s="27"/>
      <c r="J12" s="1" t="s">
        <v>21</v>
      </c>
      <c r="K12" s="1">
        <f>SUM(C12-B12+F12-E12+I12-H12)/2</f>
        <v>0</v>
      </c>
      <c r="L12" s="1">
        <f>SUM(C12-B12+F12-E12+I12-H12)</f>
        <v>0</v>
      </c>
      <c r="M12" s="1">
        <f>SUM(K12*0.04+K12)</f>
        <v>0</v>
      </c>
    </row>
    <row r="13" spans="1:13" ht="34.5" customHeight="1" x14ac:dyDescent="0.2">
      <c r="A13" s="2" t="s">
        <v>22</v>
      </c>
      <c r="B13" s="29">
        <v>30471</v>
      </c>
      <c r="C13" s="29">
        <v>30694</v>
      </c>
      <c r="D13" s="9"/>
      <c r="E13" s="26"/>
      <c r="F13" s="26"/>
      <c r="G13" s="9"/>
      <c r="H13" s="26"/>
      <c r="I13" s="26"/>
      <c r="J13" s="1" t="s">
        <v>23</v>
      </c>
      <c r="K13" s="1">
        <f>SUM(C13-B13+F13-E13+I13-H13)/2</f>
        <v>111.5</v>
      </c>
      <c r="L13" s="1">
        <f>SUM(C13-B13+F13-E13+I13-H13)</f>
        <v>223</v>
      </c>
      <c r="M13" s="1">
        <f>SUM(K13*0.04+K13)</f>
        <v>115.96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42009</v>
      </c>
      <c r="C3" s="3">
        <v>42013</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30717</v>
      </c>
      <c r="C9" s="8">
        <v>31332</v>
      </c>
      <c r="D9" s="9"/>
      <c r="E9" s="26"/>
      <c r="F9" s="26"/>
      <c r="G9" s="9"/>
      <c r="H9" s="26"/>
      <c r="I9" s="26"/>
      <c r="J9" s="1" t="s">
        <v>15</v>
      </c>
      <c r="K9" s="1">
        <f>SUM(C9-B9+F9-E9+I9-H9)/2</f>
        <v>307.5</v>
      </c>
      <c r="L9" s="1">
        <f>SUM(C9-B9+F9-E9+I9-H9)</f>
        <v>615</v>
      </c>
      <c r="M9" s="1">
        <f>SUM(K9*0.04+K9)</f>
        <v>319.8</v>
      </c>
    </row>
    <row r="10" spans="1:13" ht="34.5" customHeight="1" x14ac:dyDescent="0.2">
      <c r="A10" s="2" t="s">
        <v>16</v>
      </c>
      <c r="B10" s="8">
        <v>31359</v>
      </c>
      <c r="C10" s="8">
        <v>31848</v>
      </c>
      <c r="D10" s="9"/>
      <c r="E10" s="26"/>
      <c r="F10" s="26"/>
      <c r="G10" s="9"/>
      <c r="H10" s="26"/>
      <c r="I10" s="26"/>
      <c r="J10" s="1" t="s">
        <v>17</v>
      </c>
      <c r="K10" s="1">
        <f>SUM(C10-B10+F10-E10+I10-H10)/2</f>
        <v>244.5</v>
      </c>
      <c r="L10" s="1">
        <f>SUM(C10-B10+F10-E10+I10-H10)</f>
        <v>489</v>
      </c>
      <c r="M10" s="1">
        <f>SUM(K10*0.04+K10)</f>
        <v>254.28</v>
      </c>
    </row>
    <row r="11" spans="1:13" ht="34.5" customHeight="1" x14ac:dyDescent="0.2">
      <c r="A11" s="2" t="s">
        <v>18</v>
      </c>
      <c r="B11" s="8">
        <v>31886</v>
      </c>
      <c r="C11" s="8">
        <v>33735</v>
      </c>
      <c r="D11" s="9"/>
      <c r="E11" s="26"/>
      <c r="F11" s="26"/>
      <c r="G11" s="9"/>
      <c r="H11" s="8">
        <v>396021</v>
      </c>
      <c r="I11" s="8">
        <v>396159</v>
      </c>
      <c r="J11" s="1" t="s">
        <v>19</v>
      </c>
      <c r="K11" s="1">
        <f>SUM(C11-B11+F11-E11+I11-H11)/2</f>
        <v>993.5</v>
      </c>
      <c r="L11" s="1">
        <f>SUM(C11-B11+F11-E11+I11-H11)</f>
        <v>1987</v>
      </c>
      <c r="M11" s="1">
        <f>SUM(K11*0.04+K11)</f>
        <v>1033.24</v>
      </c>
    </row>
    <row r="12" spans="1:13" ht="34.5" customHeight="1" x14ac:dyDescent="0.2">
      <c r="A12" s="2" t="s">
        <v>20</v>
      </c>
      <c r="B12" s="28">
        <v>33770</v>
      </c>
      <c r="C12" s="28">
        <v>36017</v>
      </c>
      <c r="D12" s="9"/>
      <c r="E12" s="26"/>
      <c r="F12" s="26"/>
      <c r="G12" s="9"/>
      <c r="H12" s="28">
        <v>396163</v>
      </c>
      <c r="I12" s="28">
        <v>396334</v>
      </c>
      <c r="J12" s="1" t="s">
        <v>21</v>
      </c>
      <c r="K12" s="1">
        <f>SUM(C12-B12+F12-E12+I12-H12)/2</f>
        <v>1209</v>
      </c>
      <c r="L12" s="1">
        <f>SUM(C12-B12+F12-E12+I12-H12)</f>
        <v>2418</v>
      </c>
      <c r="M12" s="1">
        <f>SUM(K12*0.04+K12)</f>
        <v>1257.3599999999999</v>
      </c>
    </row>
    <row r="13" spans="1:13" ht="34.5" customHeight="1" x14ac:dyDescent="0.2">
      <c r="A13" s="2" t="s">
        <v>22</v>
      </c>
      <c r="B13" s="28">
        <v>36048</v>
      </c>
      <c r="C13" s="28">
        <v>36912</v>
      </c>
      <c r="D13" s="9"/>
      <c r="E13" s="26"/>
      <c r="F13" s="26"/>
      <c r="G13" s="9"/>
      <c r="H13" s="26"/>
      <c r="I13" s="26"/>
      <c r="J13" s="1" t="s">
        <v>23</v>
      </c>
      <c r="K13" s="1">
        <f>SUM(C13-B13+F13-E13+I13-H13)/2</f>
        <v>432</v>
      </c>
      <c r="L13" s="1">
        <f>SUM(C13-B13+F13-E13+I13-H13)</f>
        <v>864</v>
      </c>
      <c r="M13" s="1">
        <f>SUM(K13*0.04+K13)</f>
        <v>449.28</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42016</v>
      </c>
      <c r="C3" s="3">
        <v>42020</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37367</v>
      </c>
      <c r="C9" s="8">
        <v>39406</v>
      </c>
      <c r="D9" s="9"/>
      <c r="E9" s="26"/>
      <c r="F9" s="26"/>
      <c r="G9" s="9"/>
      <c r="H9" s="8">
        <v>396358</v>
      </c>
      <c r="I9" s="8">
        <v>396555</v>
      </c>
      <c r="J9" s="1" t="s">
        <v>15</v>
      </c>
      <c r="K9" s="1">
        <f>SUM(C9-B9+F9-E9+I9-H9)/2</f>
        <v>1118</v>
      </c>
      <c r="L9" s="1">
        <f>SUM(C9-B9+F9-E9+I9-H9)</f>
        <v>2236</v>
      </c>
      <c r="M9" s="1">
        <f>SUM(K9*0.04+K9)</f>
        <v>1162.72</v>
      </c>
    </row>
    <row r="10" spans="1:13" ht="34.5" customHeight="1" x14ac:dyDescent="0.2">
      <c r="A10" s="2" t="s">
        <v>16</v>
      </c>
      <c r="B10" s="8">
        <v>39435</v>
      </c>
      <c r="C10" s="8">
        <v>41916</v>
      </c>
      <c r="D10" s="9"/>
      <c r="E10" s="26"/>
      <c r="F10" s="26"/>
      <c r="G10" s="9"/>
      <c r="H10" s="8">
        <v>396570</v>
      </c>
      <c r="I10" s="8">
        <v>396766</v>
      </c>
      <c r="J10" s="1" t="s">
        <v>17</v>
      </c>
      <c r="K10" s="1">
        <f>SUM(C10-B10+F10-E10+I10-H10)/2</f>
        <v>1338.5</v>
      </c>
      <c r="L10" s="1">
        <f>SUM(C10-B10+F10-E10+I10-H10)</f>
        <v>2677</v>
      </c>
      <c r="M10" s="1">
        <f>SUM(K10*0.04+K10)</f>
        <v>1392.04</v>
      </c>
    </row>
    <row r="11" spans="1:13" ht="34.5" customHeight="1" x14ac:dyDescent="0.2">
      <c r="A11" s="2" t="s">
        <v>18</v>
      </c>
      <c r="B11" s="8">
        <v>41947</v>
      </c>
      <c r="C11" s="8">
        <v>44147</v>
      </c>
      <c r="D11" s="9"/>
      <c r="E11" s="26"/>
      <c r="F11" s="26"/>
      <c r="G11" s="9"/>
      <c r="H11" s="8">
        <v>396791</v>
      </c>
      <c r="I11" s="8">
        <v>397013</v>
      </c>
      <c r="J11" s="1" t="s">
        <v>19</v>
      </c>
      <c r="K11" s="1">
        <f>SUM(C11-B11+F11-E11+I11-H11)/2</f>
        <v>1211</v>
      </c>
      <c r="L11" s="1">
        <f>SUM(C11-B11+F11-E11+I11-H11)</f>
        <v>2422</v>
      </c>
      <c r="M11" s="1">
        <f>SUM(K11*0.04+K11)</f>
        <v>1259.44</v>
      </c>
    </row>
    <row r="12" spans="1:13" ht="34.5" customHeight="1" x14ac:dyDescent="0.2">
      <c r="A12" s="2" t="s">
        <v>20</v>
      </c>
      <c r="B12" s="28">
        <v>44198</v>
      </c>
      <c r="C12" s="28">
        <v>46895</v>
      </c>
      <c r="D12" s="9"/>
      <c r="E12" s="26"/>
      <c r="F12" s="26"/>
      <c r="G12" s="9"/>
      <c r="H12" s="28">
        <v>397018</v>
      </c>
      <c r="I12" s="28">
        <v>397219</v>
      </c>
      <c r="J12" s="1" t="s">
        <v>21</v>
      </c>
      <c r="K12" s="1">
        <f>SUM(C12-B12+F12-E12+I12-H12)/2</f>
        <v>1449</v>
      </c>
      <c r="L12" s="1">
        <f>SUM(C12-B12+F12-E12+I12-H12)</f>
        <v>2898</v>
      </c>
      <c r="M12" s="1">
        <f>SUM(K12*0.04+K12)</f>
        <v>1506.96</v>
      </c>
    </row>
    <row r="13" spans="1:13" ht="34.5" customHeight="1" x14ac:dyDescent="0.2">
      <c r="A13" s="2" t="s">
        <v>22</v>
      </c>
      <c r="B13" s="28">
        <v>46931</v>
      </c>
      <c r="C13" s="28">
        <v>47911</v>
      </c>
      <c r="D13" s="9"/>
      <c r="E13" s="26"/>
      <c r="F13" s="26"/>
      <c r="G13" s="9"/>
      <c r="H13" s="26"/>
      <c r="I13" s="26"/>
      <c r="J13" s="1" t="s">
        <v>23</v>
      </c>
      <c r="K13" s="1">
        <f>SUM(C13-B13+F13-E13+I13-H13)/2</f>
        <v>490</v>
      </c>
      <c r="L13" s="1">
        <f>SUM(C13-B13+F13-E13+I13-H13)</f>
        <v>980</v>
      </c>
      <c r="M13" s="1">
        <f>SUM(K13*0.04+K13)</f>
        <v>509.6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41834</v>
      </c>
      <c r="C3" s="3">
        <v>41838</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806438</v>
      </c>
      <c r="C9" s="8">
        <v>807293</v>
      </c>
      <c r="D9" s="9"/>
      <c r="E9" s="8">
        <v>66265</v>
      </c>
      <c r="F9" s="8">
        <v>66278</v>
      </c>
      <c r="G9" s="9"/>
      <c r="H9" s="8">
        <v>363858</v>
      </c>
      <c r="I9" s="8">
        <v>363937</v>
      </c>
      <c r="J9" s="1" t="s">
        <v>15</v>
      </c>
      <c r="K9" s="1">
        <f>SUM(C9-B9+F9-E9+I9-H9)/2</f>
        <v>473.5</v>
      </c>
      <c r="L9" s="1">
        <f>SUM(C9-B9+F9-E9+I9-H9)</f>
        <v>947</v>
      </c>
      <c r="M9" s="1">
        <f>SUM(K9*0.04+K9)</f>
        <v>492.44</v>
      </c>
    </row>
    <row r="10" spans="1:13" ht="34.5" customHeight="1" x14ac:dyDescent="0.2">
      <c r="A10" s="2" t="s">
        <v>16</v>
      </c>
      <c r="B10" s="8">
        <v>807319</v>
      </c>
      <c r="C10" s="8">
        <v>808301</v>
      </c>
      <c r="D10" s="9"/>
      <c r="E10" s="8">
        <v>66281</v>
      </c>
      <c r="F10" s="8">
        <v>66300</v>
      </c>
      <c r="G10" s="9"/>
      <c r="H10" s="8">
        <v>363967</v>
      </c>
      <c r="I10" s="8">
        <v>364068</v>
      </c>
      <c r="J10" s="1" t="s">
        <v>17</v>
      </c>
      <c r="K10" s="1">
        <f>SUM(C10-B10+F10-E10+I10-H10)/2</f>
        <v>551</v>
      </c>
      <c r="L10" s="1">
        <f>SUM(C10-B10+F10-E10+I10-H10)</f>
        <v>1102</v>
      </c>
      <c r="M10" s="1">
        <f>SUM(K10*0.04+K10)</f>
        <v>573.04</v>
      </c>
    </row>
    <row r="11" spans="1:13" ht="34.5" customHeight="1" x14ac:dyDescent="0.2">
      <c r="A11" s="2" t="s">
        <v>18</v>
      </c>
      <c r="B11" s="8">
        <v>808325</v>
      </c>
      <c r="C11" s="8">
        <v>809074</v>
      </c>
      <c r="D11" s="9"/>
      <c r="E11" s="8">
        <v>66307</v>
      </c>
      <c r="F11" s="8">
        <v>66338</v>
      </c>
      <c r="G11" s="9"/>
      <c r="H11" s="8">
        <v>364124</v>
      </c>
      <c r="I11" s="8">
        <v>364235</v>
      </c>
      <c r="J11" s="1" t="s">
        <v>19</v>
      </c>
      <c r="K11" s="1">
        <f>SUM(C11-B11+F11-E11+I11-H11)/2</f>
        <v>445.5</v>
      </c>
      <c r="L11" s="1">
        <f>SUM(C11-B11+F11-E11+I11-H11)</f>
        <v>891</v>
      </c>
      <c r="M11" s="1">
        <f>SUM(K11*0.04+K11)</f>
        <v>463.32</v>
      </c>
    </row>
    <row r="12" spans="1:13" ht="34.5" customHeight="1" x14ac:dyDescent="0.2">
      <c r="A12" s="2" t="s">
        <v>20</v>
      </c>
      <c r="B12" s="8">
        <v>809102</v>
      </c>
      <c r="C12" s="8">
        <v>809989</v>
      </c>
      <c r="D12" s="9"/>
      <c r="E12" s="8">
        <v>66345</v>
      </c>
      <c r="F12" s="8">
        <v>66377</v>
      </c>
      <c r="G12" s="9"/>
      <c r="H12" s="8">
        <v>364286</v>
      </c>
      <c r="I12" s="8">
        <v>364378</v>
      </c>
      <c r="J12" s="1" t="s">
        <v>21</v>
      </c>
      <c r="K12" s="1">
        <f>SUM(C12-B12+F12-E12+I12-H12)/2</f>
        <v>505.5</v>
      </c>
      <c r="L12" s="1">
        <f>SUM(C12-B12+F12-E12+I12-H12)</f>
        <v>1011</v>
      </c>
      <c r="M12" s="1">
        <f>SUM(K12*0.04+K12)</f>
        <v>525.72</v>
      </c>
    </row>
    <row r="13" spans="1:13" ht="34.5" customHeight="1" x14ac:dyDescent="0.2">
      <c r="A13" s="2" t="s">
        <v>22</v>
      </c>
      <c r="B13" s="8">
        <v>810008</v>
      </c>
      <c r="C13" s="8">
        <v>810473</v>
      </c>
      <c r="D13" s="9"/>
      <c r="E13" s="8">
        <v>66380</v>
      </c>
      <c r="F13" s="8">
        <v>66380</v>
      </c>
      <c r="G13" s="9"/>
      <c r="H13" s="8">
        <v>364432</v>
      </c>
      <c r="I13" s="8">
        <v>364500</v>
      </c>
      <c r="J13" s="1" t="s">
        <v>23</v>
      </c>
      <c r="K13" s="1">
        <f>SUM(C13-B13+F13-E13+I13-H13)/2</f>
        <v>266.5</v>
      </c>
      <c r="L13" s="1">
        <f>SUM(C13-B13+F13-E13+I13-H13)</f>
        <v>533</v>
      </c>
      <c r="M13" s="1">
        <f>SUM(K13*0.04+K13)</f>
        <v>277.16000000000003</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42023</v>
      </c>
      <c r="C3" s="3">
        <v>42027</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6"/>
      <c r="C9" s="26"/>
      <c r="D9" s="9"/>
      <c r="E9" s="26"/>
      <c r="F9" s="26"/>
      <c r="G9" s="9"/>
      <c r="H9" s="26"/>
      <c r="I9" s="26"/>
      <c r="J9" s="1" t="s">
        <v>15</v>
      </c>
      <c r="K9" s="1">
        <f>SUM(C9-B9+F9-E9+I9-H9)/2</f>
        <v>0</v>
      </c>
      <c r="L9" s="1">
        <f>SUM(C9-B9+F9-E9+I9-H9)</f>
        <v>0</v>
      </c>
      <c r="M9" s="1">
        <f>SUM(K9*0.04+K9)</f>
        <v>0</v>
      </c>
    </row>
    <row r="10" spans="1:13" ht="34.5" customHeight="1" x14ac:dyDescent="0.2">
      <c r="A10" s="2" t="s">
        <v>16</v>
      </c>
      <c r="B10" s="8">
        <v>48431</v>
      </c>
      <c r="C10" s="8">
        <v>51139</v>
      </c>
      <c r="D10" s="9"/>
      <c r="E10" s="26"/>
      <c r="F10" s="26"/>
      <c r="G10" s="9"/>
      <c r="H10" s="8">
        <v>397238</v>
      </c>
      <c r="I10" s="8">
        <v>397505</v>
      </c>
      <c r="J10" s="1" t="s">
        <v>17</v>
      </c>
      <c r="K10" s="1">
        <f>SUM(C10-B10+F10-E10+I10-H10)/2</f>
        <v>1487.5</v>
      </c>
      <c r="L10" s="1">
        <f>SUM(C10-B10+F10-E10+I10-H10)</f>
        <v>2975</v>
      </c>
      <c r="M10" s="1">
        <f>SUM(K10*0.04+K10)</f>
        <v>1547</v>
      </c>
    </row>
    <row r="11" spans="1:13" ht="34.5" customHeight="1" x14ac:dyDescent="0.2">
      <c r="A11" s="2" t="s">
        <v>18</v>
      </c>
      <c r="B11" s="8">
        <v>51171</v>
      </c>
      <c r="C11" s="8">
        <v>53391</v>
      </c>
      <c r="D11" s="9"/>
      <c r="E11" s="26"/>
      <c r="F11" s="26"/>
      <c r="G11" s="9"/>
      <c r="H11" s="8">
        <v>397511</v>
      </c>
      <c r="I11" s="8">
        <v>397723</v>
      </c>
      <c r="J11" s="1" t="s">
        <v>19</v>
      </c>
      <c r="K11" s="1">
        <f>SUM(C11-B11+F11-E11+I11-H11)/2</f>
        <v>1216</v>
      </c>
      <c r="L11" s="1">
        <f>SUM(C11-B11+F11-E11+I11-H11)</f>
        <v>2432</v>
      </c>
      <c r="M11" s="1">
        <f>SUM(K11*0.04+K11)</f>
        <v>1264.6400000000001</v>
      </c>
    </row>
    <row r="12" spans="1:13" ht="34.5" customHeight="1" x14ac:dyDescent="0.2">
      <c r="A12" s="2" t="s">
        <v>20</v>
      </c>
      <c r="B12" s="28">
        <v>53424</v>
      </c>
      <c r="C12" s="28">
        <v>56130</v>
      </c>
      <c r="D12" s="9"/>
      <c r="E12" s="26"/>
      <c r="F12" s="26"/>
      <c r="G12" s="9"/>
      <c r="H12" s="28">
        <v>397733</v>
      </c>
      <c r="I12" s="28">
        <v>397958</v>
      </c>
      <c r="J12" s="1" t="s">
        <v>21</v>
      </c>
      <c r="K12" s="1">
        <f>SUM(C12-B12+F12-E12+I12-H12)/2</f>
        <v>1465.5</v>
      </c>
      <c r="L12" s="1">
        <f>SUM(C12-B12+F12-E12+I12-H12)</f>
        <v>2931</v>
      </c>
      <c r="M12" s="1">
        <f>SUM(K12*0.04+K12)</f>
        <v>1524.12</v>
      </c>
    </row>
    <row r="13" spans="1:13" ht="34.5" customHeight="1" x14ac:dyDescent="0.2">
      <c r="A13" s="2" t="s">
        <v>22</v>
      </c>
      <c r="B13" s="28">
        <v>56184</v>
      </c>
      <c r="C13" s="28">
        <v>57124</v>
      </c>
      <c r="D13" s="9"/>
      <c r="E13" s="26"/>
      <c r="F13" s="26"/>
      <c r="G13" s="9"/>
      <c r="H13" s="26"/>
      <c r="I13" s="26"/>
      <c r="J13" s="1" t="s">
        <v>23</v>
      </c>
      <c r="K13" s="1">
        <f>SUM(C13-B13+F13-E13+I13-H13)/2</f>
        <v>470</v>
      </c>
      <c r="L13" s="1">
        <f>SUM(C13-B13+F13-E13+I13-H13)</f>
        <v>940</v>
      </c>
      <c r="M13" s="1">
        <f>SUM(K13*0.04+K13)</f>
        <v>488.8</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42030</v>
      </c>
      <c r="C3" s="3">
        <v>42034</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57769</v>
      </c>
      <c r="C9" s="8">
        <v>59974</v>
      </c>
      <c r="D9" s="9"/>
      <c r="E9" s="26"/>
      <c r="F9" s="26"/>
      <c r="G9" s="9"/>
      <c r="H9" s="8">
        <v>397974</v>
      </c>
      <c r="I9" s="8">
        <v>398178</v>
      </c>
      <c r="J9" s="1" t="s">
        <v>15</v>
      </c>
      <c r="K9" s="1">
        <f>SUM(C9-B9+F9-E9+I9-H9)/2</f>
        <v>1204.5</v>
      </c>
      <c r="L9" s="1">
        <f>SUM(C9-B9+F9-E9+I9-H9)</f>
        <v>2409</v>
      </c>
      <c r="M9" s="1">
        <f>SUM(K9*0.04+K9)</f>
        <v>1252.68</v>
      </c>
    </row>
    <row r="10" spans="1:13" ht="34.5" customHeight="1" x14ac:dyDescent="0.2">
      <c r="A10" s="2" t="s">
        <v>16</v>
      </c>
      <c r="B10" s="8">
        <v>60001</v>
      </c>
      <c r="C10" s="8">
        <v>62912</v>
      </c>
      <c r="D10" s="9"/>
      <c r="E10" s="26"/>
      <c r="F10" s="26"/>
      <c r="G10" s="9"/>
      <c r="H10" s="8">
        <v>398191</v>
      </c>
      <c r="I10" s="8">
        <v>398441</v>
      </c>
      <c r="J10" s="1" t="s">
        <v>17</v>
      </c>
      <c r="K10" s="1">
        <f>SUM(C10-B10+F10-E10+I10-H10)/2</f>
        <v>1580.5</v>
      </c>
      <c r="L10" s="1">
        <f>SUM(C10-B10+F10-E10+I10-H10)</f>
        <v>3161</v>
      </c>
      <c r="M10" s="1">
        <f>SUM(K10*0.04+K10)</f>
        <v>1643.72</v>
      </c>
    </row>
    <row r="11" spans="1:13" ht="34.5" customHeight="1" x14ac:dyDescent="0.2">
      <c r="A11" s="2" t="s">
        <v>18</v>
      </c>
      <c r="B11" s="8">
        <v>62957</v>
      </c>
      <c r="C11" s="8">
        <v>65315</v>
      </c>
      <c r="D11" s="9"/>
      <c r="E11" s="26"/>
      <c r="F11" s="26"/>
      <c r="G11" s="9"/>
      <c r="H11" s="8">
        <v>398443</v>
      </c>
      <c r="I11" s="8">
        <v>398729</v>
      </c>
      <c r="J11" s="1" t="s">
        <v>19</v>
      </c>
      <c r="K11" s="1">
        <f>SUM(C11-B11+F11-E11+I11-H11)/2</f>
        <v>1322</v>
      </c>
      <c r="L11" s="1">
        <f>SUM(C11-B11+F11-E11+I11-H11)</f>
        <v>2644</v>
      </c>
      <c r="M11" s="1">
        <f>SUM(K11*0.04+K11)</f>
        <v>1374.88</v>
      </c>
    </row>
    <row r="12" spans="1:13" ht="34.5" customHeight="1" x14ac:dyDescent="0.2">
      <c r="A12" s="2" t="s">
        <v>20</v>
      </c>
      <c r="B12" s="28">
        <v>65342</v>
      </c>
      <c r="C12" s="28">
        <v>67931</v>
      </c>
      <c r="D12" s="9"/>
      <c r="E12" s="26"/>
      <c r="F12" s="26"/>
      <c r="G12" s="9"/>
      <c r="H12" s="28">
        <v>398735</v>
      </c>
      <c r="I12" s="28">
        <v>398982</v>
      </c>
      <c r="J12" s="1" t="s">
        <v>21</v>
      </c>
      <c r="K12" s="1">
        <f>SUM(C12-B12+F12-E12+I12-H12)/2</f>
        <v>1418</v>
      </c>
      <c r="L12" s="1">
        <f>SUM(C12-B12+F12-E12+I12-H12)</f>
        <v>2836</v>
      </c>
      <c r="M12" s="1">
        <f>SUM(K12*0.04+K12)</f>
        <v>1474.72</v>
      </c>
    </row>
    <row r="13" spans="1:13" ht="34.5" customHeight="1" x14ac:dyDescent="0.2">
      <c r="A13" s="2" t="s">
        <v>22</v>
      </c>
      <c r="B13" s="28">
        <v>67991</v>
      </c>
      <c r="C13" s="28">
        <v>68959</v>
      </c>
      <c r="D13" s="9"/>
      <c r="E13" s="26"/>
      <c r="F13" s="26"/>
      <c r="G13" s="9"/>
      <c r="H13" s="26"/>
      <c r="I13" s="26"/>
      <c r="J13" s="1" t="s">
        <v>23</v>
      </c>
      <c r="K13" s="1">
        <f>SUM(C13-B13+F13-E13+I13-H13)/2</f>
        <v>484</v>
      </c>
      <c r="L13" s="1">
        <f>SUM(C13-B13+F13-E13+I13-H13)</f>
        <v>968</v>
      </c>
      <c r="M13" s="1">
        <f>SUM(K13*0.04+K13)</f>
        <v>503.36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M20"/>
  <sheetViews>
    <sheetView workbookViewId="0">
      <selection activeCell="B9" sqref="B9"/>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42037</v>
      </c>
      <c r="C3" s="3">
        <v>42041</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69523</v>
      </c>
      <c r="C9" s="8">
        <v>71718</v>
      </c>
      <c r="D9" s="9"/>
      <c r="E9" s="26"/>
      <c r="F9" s="26"/>
      <c r="G9" s="9"/>
      <c r="H9" s="8">
        <v>399012</v>
      </c>
      <c r="I9" s="8">
        <v>399234</v>
      </c>
      <c r="J9" s="1" t="s">
        <v>15</v>
      </c>
      <c r="K9" s="1">
        <f>SUM(C9-B9+F9-E9+I9-H9)/2</f>
        <v>1208.5</v>
      </c>
      <c r="L9" s="1">
        <f>SUM(C9-B9+F9-E9+I9-H9)</f>
        <v>2417</v>
      </c>
      <c r="M9" s="1">
        <f>SUM(K9*0.04+K9)</f>
        <v>1256.8399999999999</v>
      </c>
    </row>
    <row r="10" spans="1:13" ht="34.5" customHeight="1" x14ac:dyDescent="0.2">
      <c r="A10" s="2" t="s">
        <v>16</v>
      </c>
      <c r="B10" s="8">
        <v>71781</v>
      </c>
      <c r="C10" s="8">
        <v>74489</v>
      </c>
      <c r="D10" s="9"/>
      <c r="E10" s="26"/>
      <c r="F10" s="26"/>
      <c r="G10" s="9"/>
      <c r="H10" s="8">
        <v>399259</v>
      </c>
      <c r="I10" s="8">
        <v>399510</v>
      </c>
      <c r="J10" s="1" t="s">
        <v>17</v>
      </c>
      <c r="K10" s="1">
        <f>SUM(C10-B10+F10-E10+I10-H10)/2</f>
        <v>1479.5</v>
      </c>
      <c r="L10" s="1">
        <f>SUM(C10-B10+F10-E10+I10-H10)</f>
        <v>2959</v>
      </c>
      <c r="M10" s="1">
        <f>SUM(K10*0.04+K10)</f>
        <v>1538.68</v>
      </c>
    </row>
    <row r="11" spans="1:13" ht="34.5" customHeight="1" x14ac:dyDescent="0.2">
      <c r="A11" s="2" t="s">
        <v>18</v>
      </c>
      <c r="B11" s="8">
        <v>74612</v>
      </c>
      <c r="C11" s="8">
        <v>76737</v>
      </c>
      <c r="D11" s="9"/>
      <c r="E11" s="26"/>
      <c r="F11" s="26"/>
      <c r="G11" s="9"/>
      <c r="H11" s="8">
        <v>399517</v>
      </c>
      <c r="I11" s="8">
        <v>399768</v>
      </c>
      <c r="J11" s="1" t="s">
        <v>19</v>
      </c>
      <c r="K11" s="1">
        <f>SUM(C11-B11+F11-E11+I11-H11)/2</f>
        <v>1188</v>
      </c>
      <c r="L11" s="1">
        <f>SUM(C11-B11+F11-E11+I11-H11)</f>
        <v>2376</v>
      </c>
      <c r="M11" s="1">
        <f>SUM(K11*0.04+K11)</f>
        <v>1235.52</v>
      </c>
    </row>
    <row r="12" spans="1:13" ht="34.5" customHeight="1" x14ac:dyDescent="0.2">
      <c r="A12" s="2" t="s">
        <v>20</v>
      </c>
      <c r="B12" s="28">
        <v>76772</v>
      </c>
      <c r="C12" s="28">
        <v>79296</v>
      </c>
      <c r="D12" s="9"/>
      <c r="E12" s="26"/>
      <c r="F12" s="26"/>
      <c r="G12" s="9"/>
      <c r="H12" s="28">
        <v>399772</v>
      </c>
      <c r="I12" s="28">
        <v>400000</v>
      </c>
      <c r="J12" s="1" t="s">
        <v>21</v>
      </c>
      <c r="K12" s="1">
        <f>SUM(C12-B12+F12-E12+I12-H12)/2</f>
        <v>1376</v>
      </c>
      <c r="L12" s="1">
        <f>SUM(C12-B12+F12-E12+I12-H12)</f>
        <v>2752</v>
      </c>
      <c r="M12" s="1">
        <f>SUM(K12*0.04+K12)</f>
        <v>1431.04</v>
      </c>
    </row>
    <row r="13" spans="1:13" ht="34.5" customHeight="1" x14ac:dyDescent="0.2">
      <c r="A13" s="2" t="s">
        <v>22</v>
      </c>
      <c r="B13" s="28">
        <v>79325</v>
      </c>
      <c r="C13" s="28">
        <v>80365</v>
      </c>
      <c r="D13" s="9"/>
      <c r="E13" s="26"/>
      <c r="F13" s="26"/>
      <c r="G13" s="9"/>
      <c r="H13" s="26"/>
      <c r="I13" s="26"/>
      <c r="J13" s="1" t="s">
        <v>23</v>
      </c>
      <c r="K13" s="1">
        <f>SUM(C13-B13+F13-E13+I13-H13)/2</f>
        <v>520</v>
      </c>
      <c r="L13" s="1">
        <f>SUM(C13-B13+F13-E13+I13-H13)</f>
        <v>1040</v>
      </c>
      <c r="M13" s="1">
        <f>SUM(K13*0.04+K13)</f>
        <v>540.79999999999995</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M20"/>
  <sheetViews>
    <sheetView workbookViewId="0">
      <selection activeCell="B9" sqref="B9"/>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42044</v>
      </c>
      <c r="C3" s="3">
        <v>42048</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80903</v>
      </c>
      <c r="C9" s="8">
        <v>83068</v>
      </c>
      <c r="D9" s="9"/>
      <c r="E9" s="26"/>
      <c r="F9" s="26"/>
      <c r="G9" s="9"/>
      <c r="H9" s="8">
        <v>400016</v>
      </c>
      <c r="I9" s="8">
        <v>400334</v>
      </c>
      <c r="J9" s="1" t="s">
        <v>15</v>
      </c>
      <c r="K9" s="1">
        <f>SUM(C9-B9+F9-E9+I9-H9)/2</f>
        <v>1241.5</v>
      </c>
      <c r="L9" s="1">
        <f>SUM(C9-B9+F9-E9+I9-H9)</f>
        <v>2483</v>
      </c>
      <c r="M9" s="1">
        <f>SUM(K9*0.04+K9)</f>
        <v>1291.1600000000001</v>
      </c>
    </row>
    <row r="10" spans="1:13" ht="34.5" customHeight="1" x14ac:dyDescent="0.2">
      <c r="A10" s="2" t="s">
        <v>16</v>
      </c>
      <c r="B10" s="8">
        <v>83097</v>
      </c>
      <c r="C10" s="8">
        <v>85864</v>
      </c>
      <c r="D10" s="9"/>
      <c r="E10" s="26"/>
      <c r="F10" s="26"/>
      <c r="G10" s="9"/>
      <c r="H10" s="8">
        <v>400337</v>
      </c>
      <c r="I10" s="8">
        <v>400634</v>
      </c>
      <c r="J10" s="1" t="s">
        <v>17</v>
      </c>
      <c r="K10" s="1">
        <f>SUM(C10-B10+F10-E10+I10-H10)/2</f>
        <v>1532</v>
      </c>
      <c r="L10" s="1">
        <f>SUM(C10-B10+F10-E10+I10-H10)</f>
        <v>3064</v>
      </c>
      <c r="M10" s="1">
        <f>SUM(K10*0.04+K10)</f>
        <v>1593.28</v>
      </c>
    </row>
    <row r="11" spans="1:13" ht="34.5" customHeight="1" x14ac:dyDescent="0.2">
      <c r="A11" s="2" t="s">
        <v>18</v>
      </c>
      <c r="B11" s="8">
        <v>85713</v>
      </c>
      <c r="C11" s="8">
        <v>87906</v>
      </c>
      <c r="D11" s="9"/>
      <c r="E11" s="26"/>
      <c r="F11" s="26"/>
      <c r="G11" s="9"/>
      <c r="H11" s="8">
        <v>400640</v>
      </c>
      <c r="I11" s="8">
        <v>400866</v>
      </c>
      <c r="J11" s="1" t="s">
        <v>19</v>
      </c>
      <c r="K11" s="1">
        <f>SUM(C11-B11+F11-E11+I11-H11)/2</f>
        <v>1209.5</v>
      </c>
      <c r="L11" s="1">
        <f>SUM(C11-B11+F11-E11+I11-H11)</f>
        <v>2419</v>
      </c>
      <c r="M11" s="1">
        <f>SUM(K11*0.04+K11)</f>
        <v>1257.8800000000001</v>
      </c>
    </row>
    <row r="12" spans="1:13" ht="34.5" customHeight="1" x14ac:dyDescent="0.2">
      <c r="A12" s="2" t="s">
        <v>20</v>
      </c>
      <c r="B12" s="28">
        <v>87931</v>
      </c>
      <c r="C12" s="28">
        <v>90557</v>
      </c>
      <c r="D12" s="9"/>
      <c r="E12" s="26"/>
      <c r="F12" s="26"/>
      <c r="G12" s="9"/>
      <c r="H12" s="28">
        <v>400892</v>
      </c>
      <c r="I12" s="28">
        <v>401099</v>
      </c>
      <c r="J12" s="1" t="s">
        <v>21</v>
      </c>
      <c r="K12" s="1">
        <f>SUM(C12-B12+F12-E12+I12-H12)/2</f>
        <v>1416.5</v>
      </c>
      <c r="L12" s="1">
        <f>SUM(C12-B12+F12-E12+I12-H12)</f>
        <v>2833</v>
      </c>
      <c r="M12" s="1">
        <f>SUM(K12*0.04+K12)</f>
        <v>1473.16</v>
      </c>
    </row>
    <row r="13" spans="1:13" ht="34.5" customHeight="1" x14ac:dyDescent="0.2">
      <c r="A13" s="2" t="s">
        <v>22</v>
      </c>
      <c r="B13" s="28">
        <v>90587</v>
      </c>
      <c r="C13" s="28">
        <v>91414</v>
      </c>
      <c r="D13" s="9"/>
      <c r="E13" s="26"/>
      <c r="F13" s="26"/>
      <c r="G13" s="9"/>
      <c r="H13" s="26"/>
      <c r="I13" s="26"/>
      <c r="J13" s="1" t="s">
        <v>23</v>
      </c>
      <c r="K13" s="1">
        <f>SUM(C13-B13+F13-E13+I13-H13)/2</f>
        <v>413.5</v>
      </c>
      <c r="L13" s="1">
        <f>SUM(C13-B13+F13-E13+I13-H13)</f>
        <v>827</v>
      </c>
      <c r="M13" s="1">
        <f>SUM(K13*0.04+K13)</f>
        <v>430.04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42051</v>
      </c>
      <c r="C3" s="3">
        <v>42055</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91947</v>
      </c>
      <c r="C9" s="8">
        <v>93872</v>
      </c>
      <c r="D9" s="9"/>
      <c r="E9" s="26"/>
      <c r="F9" s="26"/>
      <c r="G9" s="9"/>
      <c r="H9" s="8">
        <v>401127</v>
      </c>
      <c r="I9" s="8">
        <v>401320</v>
      </c>
      <c r="J9" s="1" t="s">
        <v>15</v>
      </c>
      <c r="K9" s="1">
        <f>SUM(C9-B9+F9-E9+I9-H9)/2</f>
        <v>1059</v>
      </c>
      <c r="L9" s="1">
        <f>SUM(C9-B9+F9-E9+I9-H9)</f>
        <v>2118</v>
      </c>
      <c r="M9" s="1">
        <f>SUM(K9*0.04+K9)</f>
        <v>1101.3599999999999</v>
      </c>
    </row>
    <row r="10" spans="1:13" ht="34.5" customHeight="1" x14ac:dyDescent="0.2">
      <c r="A10" s="2" t="s">
        <v>16</v>
      </c>
      <c r="B10" s="8">
        <v>93911</v>
      </c>
      <c r="C10" s="8">
        <v>96400</v>
      </c>
      <c r="D10" s="9"/>
      <c r="E10" s="26"/>
      <c r="F10" s="26"/>
      <c r="G10" s="9"/>
      <c r="H10" s="8">
        <v>401330</v>
      </c>
      <c r="I10" s="8">
        <v>401600</v>
      </c>
      <c r="J10" s="1" t="s">
        <v>17</v>
      </c>
      <c r="K10" s="1">
        <f>SUM(C10-B10+F10-E10+I10-H10)/2</f>
        <v>1379.5</v>
      </c>
      <c r="L10" s="1">
        <f>SUM(C10-B10+F10-E10+I10-H10)</f>
        <v>2759</v>
      </c>
      <c r="M10" s="1">
        <f>SUM(K10*0.04+K10)</f>
        <v>1434.68</v>
      </c>
    </row>
    <row r="11" spans="1:13" ht="34.5" customHeight="1" x14ac:dyDescent="0.2">
      <c r="A11" s="2" t="s">
        <v>18</v>
      </c>
      <c r="B11" s="8">
        <v>96443</v>
      </c>
      <c r="C11" s="8">
        <v>98523</v>
      </c>
      <c r="D11" s="9"/>
      <c r="E11" s="26"/>
      <c r="F11" s="26"/>
      <c r="G11" s="9"/>
      <c r="H11" s="8">
        <v>401605</v>
      </c>
      <c r="I11" s="8">
        <v>401826</v>
      </c>
      <c r="J11" s="1" t="s">
        <v>19</v>
      </c>
      <c r="K11" s="1">
        <f>SUM(C11-B11+F11-E11+I11-H11)/2</f>
        <v>1150.5</v>
      </c>
      <c r="L11" s="1">
        <f>SUM(C11-B11+F11-E11+I11-H11)</f>
        <v>2301</v>
      </c>
      <c r="M11" s="1">
        <f>SUM(K11*0.04+K11)</f>
        <v>1196.52</v>
      </c>
    </row>
    <row r="12" spans="1:13" ht="34.5" customHeight="1" x14ac:dyDescent="0.2">
      <c r="A12" s="2" t="s">
        <v>20</v>
      </c>
      <c r="B12" s="28">
        <v>98550</v>
      </c>
      <c r="C12" s="28">
        <v>101102</v>
      </c>
      <c r="D12" s="9"/>
      <c r="E12" s="26"/>
      <c r="F12" s="26"/>
      <c r="G12" s="9"/>
      <c r="H12" s="28">
        <v>401838</v>
      </c>
      <c r="I12" s="28">
        <v>402113</v>
      </c>
      <c r="J12" s="1" t="s">
        <v>21</v>
      </c>
      <c r="K12" s="1">
        <f>SUM(C12-B12+F12-E12+I12-H12)/2</f>
        <v>1413.5</v>
      </c>
      <c r="L12" s="1">
        <f>SUM(C12-B12+F12-E12+I12-H12)</f>
        <v>2827</v>
      </c>
      <c r="M12" s="1">
        <f>SUM(K12*0.04+K12)</f>
        <v>1470.04</v>
      </c>
    </row>
    <row r="13" spans="1:13" ht="34.5" customHeight="1" x14ac:dyDescent="0.2">
      <c r="A13" s="2" t="s">
        <v>22</v>
      </c>
      <c r="B13" s="28">
        <v>101144</v>
      </c>
      <c r="C13" s="28">
        <v>101981</v>
      </c>
      <c r="D13" s="9"/>
      <c r="E13" s="26"/>
      <c r="F13" s="26"/>
      <c r="G13" s="9"/>
      <c r="H13" s="26"/>
      <c r="I13" s="26"/>
      <c r="J13" s="1" t="s">
        <v>23</v>
      </c>
      <c r="K13" s="1">
        <f>SUM(C13-B13+F13-E13+I13-H13)/2</f>
        <v>418.5</v>
      </c>
      <c r="L13" s="1">
        <f>SUM(C13-B13+F13-E13+I13-H13)</f>
        <v>837</v>
      </c>
      <c r="M13" s="1">
        <f>SUM(K13*0.04+K13)</f>
        <v>435.24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M20"/>
  <sheetViews>
    <sheetView workbookViewId="0">
      <selection activeCell="B9" sqref="B9:I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42058</v>
      </c>
      <c r="C3" s="3">
        <v>42062</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102627</v>
      </c>
      <c r="C9" s="8">
        <v>104752</v>
      </c>
      <c r="D9" s="9"/>
      <c r="E9" s="26"/>
      <c r="F9" s="26"/>
      <c r="G9" s="9"/>
      <c r="H9" s="8">
        <v>402124</v>
      </c>
      <c r="I9" s="8">
        <v>402352</v>
      </c>
      <c r="J9" s="1" t="s">
        <v>15</v>
      </c>
      <c r="K9" s="1">
        <f>SUM(C9-B9+F9-E9+I9-H9)/2</f>
        <v>1176.5</v>
      </c>
      <c r="L9" s="1">
        <f>SUM(C9-B9+F9-E9+I9-H9)</f>
        <v>2353</v>
      </c>
      <c r="M9" s="1">
        <f>SUM(K9*0.04+K9)</f>
        <v>1223.56</v>
      </c>
    </row>
    <row r="10" spans="1:13" ht="34.5" customHeight="1" x14ac:dyDescent="0.2">
      <c r="A10" s="2" t="s">
        <v>16</v>
      </c>
      <c r="B10" s="8">
        <v>104798</v>
      </c>
      <c r="C10" s="8">
        <v>107332</v>
      </c>
      <c r="D10" s="9"/>
      <c r="E10" s="26"/>
      <c r="F10" s="26"/>
      <c r="G10" s="9"/>
      <c r="H10" s="8">
        <v>402372</v>
      </c>
      <c r="I10" s="8">
        <v>402691</v>
      </c>
      <c r="J10" s="1" t="s">
        <v>17</v>
      </c>
      <c r="K10" s="1">
        <f>SUM(C10-B10+F10-E10+I10-H10)/2</f>
        <v>1426.5</v>
      </c>
      <c r="L10" s="1">
        <f>SUM(C10-B10+F10-E10+I10-H10)</f>
        <v>2853</v>
      </c>
      <c r="M10" s="1">
        <f>SUM(K10*0.04+K10)</f>
        <v>1483.56</v>
      </c>
    </row>
    <row r="11" spans="1:13" ht="34.5" customHeight="1" x14ac:dyDescent="0.2">
      <c r="A11" s="2" t="s">
        <v>18</v>
      </c>
      <c r="B11" s="8">
        <v>107369</v>
      </c>
      <c r="C11" s="8">
        <v>109751</v>
      </c>
      <c r="D11" s="9"/>
      <c r="E11" s="26"/>
      <c r="F11" s="26"/>
      <c r="G11" s="9"/>
      <c r="H11" s="8">
        <v>402696</v>
      </c>
      <c r="I11" s="8">
        <v>402949</v>
      </c>
      <c r="J11" s="1" t="s">
        <v>19</v>
      </c>
      <c r="K11" s="1">
        <f>SUM(C11-B11+F11-E11+I11-H11)/2</f>
        <v>1317.5</v>
      </c>
      <c r="L11" s="1">
        <f>SUM(C11-B11+F11-E11+I11-H11)</f>
        <v>2635</v>
      </c>
      <c r="M11" s="1">
        <f>SUM(K11*0.04+K11)</f>
        <v>1370.2</v>
      </c>
    </row>
    <row r="12" spans="1:13" ht="34.5" customHeight="1" x14ac:dyDescent="0.2">
      <c r="A12" s="2" t="s">
        <v>20</v>
      </c>
      <c r="B12" s="28">
        <v>109782</v>
      </c>
      <c r="C12" s="28">
        <v>112616</v>
      </c>
      <c r="D12" s="9"/>
      <c r="E12" s="26"/>
      <c r="F12" s="26"/>
      <c r="G12" s="9"/>
      <c r="H12" s="28">
        <v>402960</v>
      </c>
      <c r="I12" s="28">
        <v>403307</v>
      </c>
      <c r="J12" s="1" t="s">
        <v>21</v>
      </c>
      <c r="K12" s="1">
        <f>SUM(C12-B12+F12-E12+I12-H12)/2</f>
        <v>1590.5</v>
      </c>
      <c r="L12" s="1">
        <f>SUM(C12-B12+F12-E12+I12-H12)</f>
        <v>3181</v>
      </c>
      <c r="M12" s="1">
        <f>SUM(K12*0.04+K12)</f>
        <v>1654.12</v>
      </c>
    </row>
    <row r="13" spans="1:13" ht="34.5" customHeight="1" x14ac:dyDescent="0.2">
      <c r="A13" s="2" t="s">
        <v>22</v>
      </c>
      <c r="B13" s="28">
        <v>112672</v>
      </c>
      <c r="C13" s="28">
        <v>113489</v>
      </c>
      <c r="D13" s="9"/>
      <c r="E13" s="26"/>
      <c r="F13" s="26"/>
      <c r="G13" s="9"/>
      <c r="H13" s="26"/>
      <c r="I13" s="26"/>
      <c r="J13" s="1" t="s">
        <v>23</v>
      </c>
      <c r="K13" s="1">
        <f>SUM(C13-B13+F13-E13+I13-H13)/2</f>
        <v>408.5</v>
      </c>
      <c r="L13" s="1">
        <f>SUM(C13-B13+F13-E13+I13-H13)</f>
        <v>817</v>
      </c>
      <c r="M13" s="1">
        <f>SUM(K13*0.04+K13)</f>
        <v>424.84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M20"/>
  <sheetViews>
    <sheetView workbookViewId="0">
      <selection activeCell="B9" sqref="B9"/>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42065</v>
      </c>
      <c r="C3" s="3">
        <v>42069</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6"/>
      <c r="C9" s="26"/>
      <c r="D9" s="9"/>
      <c r="E9" s="26"/>
      <c r="F9" s="26"/>
      <c r="G9" s="9"/>
      <c r="H9" s="26"/>
      <c r="I9" s="26"/>
      <c r="J9" s="1" t="s">
        <v>15</v>
      </c>
      <c r="K9" s="1">
        <f>SUM(C9-B9+F9-E9+I9-H9)/2</f>
        <v>0</v>
      </c>
      <c r="L9" s="1">
        <f>SUM(C9-B9+F9-E9+I9-H9)</f>
        <v>0</v>
      </c>
      <c r="M9" s="1">
        <f>SUM(K9*0.04+K9)</f>
        <v>0</v>
      </c>
    </row>
    <row r="10" spans="1:13" ht="34.5" customHeight="1" x14ac:dyDescent="0.2">
      <c r="A10" s="2" t="s">
        <v>16</v>
      </c>
      <c r="B10" s="26"/>
      <c r="C10" s="26"/>
      <c r="D10" s="9"/>
      <c r="E10" s="26"/>
      <c r="F10" s="26"/>
      <c r="G10" s="9"/>
      <c r="H10" s="26"/>
      <c r="I10" s="26"/>
      <c r="J10" s="1" t="s">
        <v>17</v>
      </c>
      <c r="K10" s="1">
        <f>SUM(C10-B10+F10-E10+I10-H10)/2</f>
        <v>0</v>
      </c>
      <c r="L10" s="1">
        <f>SUM(C10-B10+F10-E10+I10-H10)</f>
        <v>0</v>
      </c>
      <c r="M10" s="1">
        <f>SUM(K10*0.04+K10)</f>
        <v>0</v>
      </c>
    </row>
    <row r="11" spans="1:13" ht="34.5" customHeight="1" x14ac:dyDescent="0.2">
      <c r="A11" s="2" t="s">
        <v>18</v>
      </c>
      <c r="B11" s="26"/>
      <c r="C11" s="26"/>
      <c r="D11" s="9"/>
      <c r="E11" s="26"/>
      <c r="F11" s="26"/>
      <c r="G11" s="9"/>
      <c r="H11" s="26"/>
      <c r="I11" s="26"/>
      <c r="J11" s="1" t="s">
        <v>19</v>
      </c>
      <c r="K11" s="1">
        <f>SUM(C11-B11+F11-E11+I11-H11)/2</f>
        <v>0</v>
      </c>
      <c r="L11" s="1">
        <f>SUM(C11-B11+F11-E11+I11-H11)</f>
        <v>0</v>
      </c>
      <c r="M11" s="1">
        <f>SUM(K11*0.04+K11)</f>
        <v>0</v>
      </c>
    </row>
    <row r="12" spans="1:13" ht="34.5" customHeight="1" x14ac:dyDescent="0.2">
      <c r="A12" s="2" t="s">
        <v>20</v>
      </c>
      <c r="B12" s="27"/>
      <c r="C12" s="27"/>
      <c r="D12" s="9"/>
      <c r="E12" s="26"/>
      <c r="F12" s="26"/>
      <c r="G12" s="9"/>
      <c r="H12" s="27"/>
      <c r="I12" s="27"/>
      <c r="J12" s="1" t="s">
        <v>21</v>
      </c>
      <c r="K12" s="1">
        <f>SUM(C12-B12+F12-E12+I12-H12)/2</f>
        <v>0</v>
      </c>
      <c r="L12" s="1">
        <f>SUM(C12-B12+F12-E12+I12-H12)</f>
        <v>0</v>
      </c>
      <c r="M12" s="1">
        <f>SUM(K12*0.04+K12)</f>
        <v>0</v>
      </c>
    </row>
    <row r="13" spans="1:13" ht="34.5" customHeight="1" x14ac:dyDescent="0.2">
      <c r="A13" s="2" t="s">
        <v>22</v>
      </c>
      <c r="B13" s="27"/>
      <c r="C13" s="27"/>
      <c r="D13" s="9"/>
      <c r="E13" s="26"/>
      <c r="F13" s="26"/>
      <c r="G13" s="9"/>
      <c r="H13" s="26"/>
      <c r="I13" s="26"/>
      <c r="J13" s="1" t="s">
        <v>23</v>
      </c>
      <c r="K13" s="1">
        <f>SUM(C13-B13+F13-E13+I13-H13)/2</f>
        <v>0</v>
      </c>
      <c r="L13" s="1">
        <f>SUM(C13-B13+F13-E13+I13-H13)</f>
        <v>0</v>
      </c>
      <c r="M13" s="1">
        <f>SUM(K13*0.04+K13)</f>
        <v>0</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M20"/>
  <sheetViews>
    <sheetView workbookViewId="0">
      <selection activeCell="B9" sqref="B9"/>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42072</v>
      </c>
      <c r="C3" s="3">
        <v>42076</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113946</v>
      </c>
      <c r="C9" s="8">
        <v>115978</v>
      </c>
      <c r="D9" s="9"/>
      <c r="E9" s="26"/>
      <c r="F9" s="26"/>
      <c r="G9" s="9"/>
      <c r="H9" s="8">
        <v>403334</v>
      </c>
      <c r="I9" s="8">
        <v>403541</v>
      </c>
      <c r="J9" s="1" t="s">
        <v>15</v>
      </c>
      <c r="K9" s="1">
        <f>SUM(C9-B9+F9-E9+I9-H9)/2</f>
        <v>1119.5</v>
      </c>
      <c r="L9" s="1">
        <f>SUM(C9-B9+F9-E9+I9-H9)</f>
        <v>2239</v>
      </c>
      <c r="M9" s="1">
        <f>SUM(K9*0.04+K9)</f>
        <v>1164.28</v>
      </c>
    </row>
    <row r="10" spans="1:13" ht="34.5" customHeight="1" x14ac:dyDescent="0.2">
      <c r="A10" s="2" t="s">
        <v>16</v>
      </c>
      <c r="B10" s="8">
        <v>116016</v>
      </c>
      <c r="C10" s="8">
        <v>118493</v>
      </c>
      <c r="D10" s="9"/>
      <c r="E10" s="26"/>
      <c r="F10" s="26"/>
      <c r="G10" s="9"/>
      <c r="H10" s="8">
        <v>403558</v>
      </c>
      <c r="I10" s="8">
        <v>403823</v>
      </c>
      <c r="J10" s="1" t="s">
        <v>17</v>
      </c>
      <c r="K10" s="1">
        <f>SUM(C10-B10+F10-E10+I10-H10)/2</f>
        <v>1371</v>
      </c>
      <c r="L10" s="1">
        <f>SUM(C10-B10+F10-E10+I10-H10)</f>
        <v>2742</v>
      </c>
      <c r="M10" s="1">
        <f>SUM(K10*0.04+K10)</f>
        <v>1425.84</v>
      </c>
    </row>
    <row r="11" spans="1:13" ht="34.5" customHeight="1" x14ac:dyDescent="0.2">
      <c r="A11" s="2" t="s">
        <v>18</v>
      </c>
      <c r="B11" s="8">
        <v>118530</v>
      </c>
      <c r="C11" s="8">
        <v>120444</v>
      </c>
      <c r="D11" s="9"/>
      <c r="E11" s="26"/>
      <c r="F11" s="26"/>
      <c r="G11" s="9"/>
      <c r="H11" s="8">
        <v>403828</v>
      </c>
      <c r="I11" s="8">
        <v>403998</v>
      </c>
      <c r="J11" s="1" t="s">
        <v>19</v>
      </c>
      <c r="K11" s="1">
        <f>SUM(C11-B11+F11-E11+I11-H11)/2</f>
        <v>1042</v>
      </c>
      <c r="L11" s="1">
        <f>SUM(C11-B11+F11-E11+I11-H11)</f>
        <v>2084</v>
      </c>
      <c r="M11" s="1">
        <f>SUM(K11*0.04+K11)</f>
        <v>1083.68</v>
      </c>
    </row>
    <row r="12" spans="1:13" ht="34.5" customHeight="1" x14ac:dyDescent="0.2">
      <c r="A12" s="2" t="s">
        <v>20</v>
      </c>
      <c r="B12" s="28">
        <v>120479</v>
      </c>
      <c r="C12" s="28">
        <v>123018</v>
      </c>
      <c r="D12" s="9"/>
      <c r="E12" s="26"/>
      <c r="F12" s="26"/>
      <c r="G12" s="9"/>
      <c r="H12" s="28">
        <v>404002</v>
      </c>
      <c r="I12" s="28">
        <v>404258</v>
      </c>
      <c r="J12" s="1" t="s">
        <v>21</v>
      </c>
      <c r="K12" s="1">
        <f>SUM(C12-B12+F12-E12+I12-H12)/2</f>
        <v>1397.5</v>
      </c>
      <c r="L12" s="1">
        <f>SUM(C12-B12+F12-E12+I12-H12)</f>
        <v>2795</v>
      </c>
      <c r="M12" s="1">
        <f>SUM(K12*0.04+K12)</f>
        <v>1453.4</v>
      </c>
    </row>
    <row r="13" spans="1:13" ht="34.5" customHeight="1" x14ac:dyDescent="0.2">
      <c r="A13" s="2" t="s">
        <v>22</v>
      </c>
      <c r="B13" s="28">
        <v>123180</v>
      </c>
      <c r="C13" s="28">
        <v>124008</v>
      </c>
      <c r="D13" s="9"/>
      <c r="E13" s="26"/>
      <c r="F13" s="26"/>
      <c r="G13" s="9"/>
      <c r="H13" s="26"/>
      <c r="I13" s="26"/>
      <c r="J13" s="1" t="s">
        <v>23</v>
      </c>
      <c r="K13" s="1">
        <f>SUM(C13-B13+F13-E13+I13-H13)/2</f>
        <v>414</v>
      </c>
      <c r="L13" s="1">
        <f>SUM(C13-B13+F13-E13+I13-H13)</f>
        <v>828</v>
      </c>
      <c r="M13" s="1">
        <f>SUM(K13*0.04+K13)</f>
        <v>430.56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M20"/>
  <sheetViews>
    <sheetView workbookViewId="0">
      <selection activeCell="B9" sqref="B9"/>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42079</v>
      </c>
      <c r="C3" s="3">
        <v>42083</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124516</v>
      </c>
      <c r="C9" s="8">
        <v>126614</v>
      </c>
      <c r="D9" s="9"/>
      <c r="E9" s="26"/>
      <c r="F9" s="26"/>
      <c r="G9" s="9"/>
      <c r="H9" s="8">
        <v>404274</v>
      </c>
      <c r="I9" s="8">
        <v>404567</v>
      </c>
      <c r="J9" s="1" t="s">
        <v>15</v>
      </c>
      <c r="K9" s="1">
        <f>SUM(C9-B9+F9-E9+I9-H9)/2</f>
        <v>1195.5</v>
      </c>
      <c r="L9" s="1">
        <f>SUM(C9-B9+F9-E9+I9-H9)</f>
        <v>2391</v>
      </c>
      <c r="M9" s="1">
        <f>SUM(K9*0.04+K9)</f>
        <v>1243.32</v>
      </c>
    </row>
    <row r="10" spans="1:13" ht="34.5" customHeight="1" x14ac:dyDescent="0.2">
      <c r="A10" s="2" t="s">
        <v>16</v>
      </c>
      <c r="B10" s="8">
        <v>126640</v>
      </c>
      <c r="C10" s="8">
        <v>129048</v>
      </c>
      <c r="D10" s="9"/>
      <c r="E10" s="26"/>
      <c r="F10" s="26"/>
      <c r="G10" s="9"/>
      <c r="H10" s="8">
        <v>404573</v>
      </c>
      <c r="I10" s="8">
        <v>404810</v>
      </c>
      <c r="J10" s="1" t="s">
        <v>17</v>
      </c>
      <c r="K10" s="1">
        <f>SUM(C10-B10+F10-E10+I10-H10)/2</f>
        <v>1322.5</v>
      </c>
      <c r="L10" s="1">
        <f>SUM(C10-B10+F10-E10+I10-H10)</f>
        <v>2645</v>
      </c>
      <c r="M10" s="1">
        <f>SUM(K10*0.04+K10)</f>
        <v>1375.4</v>
      </c>
    </row>
    <row r="11" spans="1:13" ht="34.5" customHeight="1" x14ac:dyDescent="0.2">
      <c r="A11" s="2" t="s">
        <v>18</v>
      </c>
      <c r="B11" s="8">
        <v>129075</v>
      </c>
      <c r="C11" s="8">
        <v>131040</v>
      </c>
      <c r="D11" s="9"/>
      <c r="E11" s="26"/>
      <c r="F11" s="26"/>
      <c r="G11" s="9"/>
      <c r="H11" s="8">
        <v>404812</v>
      </c>
      <c r="I11" s="8">
        <v>405061</v>
      </c>
      <c r="J11" s="1" t="s">
        <v>19</v>
      </c>
      <c r="K11" s="1">
        <f>SUM(C11-B11+F11-E11+I11-H11)/2</f>
        <v>1107</v>
      </c>
      <c r="L11" s="1">
        <f>SUM(C11-B11+F11-E11+I11-H11)</f>
        <v>2214</v>
      </c>
      <c r="M11" s="1">
        <f>SUM(K11*0.04+K11)</f>
        <v>1151.28</v>
      </c>
    </row>
    <row r="12" spans="1:13" ht="34.5" customHeight="1" x14ac:dyDescent="0.2">
      <c r="A12" s="2" t="s">
        <v>20</v>
      </c>
      <c r="B12" s="28">
        <v>131078</v>
      </c>
      <c r="C12" s="28">
        <v>133619</v>
      </c>
      <c r="D12" s="9"/>
      <c r="E12" s="26"/>
      <c r="F12" s="26"/>
      <c r="G12" s="9"/>
      <c r="H12" s="28">
        <v>405087</v>
      </c>
      <c r="I12" s="28">
        <v>405345</v>
      </c>
      <c r="J12" s="1" t="s">
        <v>21</v>
      </c>
      <c r="K12" s="1">
        <f>SUM(C12-B12+F12-E12+I12-H12)/2</f>
        <v>1399.5</v>
      </c>
      <c r="L12" s="1">
        <f>SUM(C12-B12+F12-E12+I12-H12)</f>
        <v>2799</v>
      </c>
      <c r="M12" s="1">
        <f>SUM(K12*0.04+K12)</f>
        <v>1455.48</v>
      </c>
    </row>
    <row r="13" spans="1:13" ht="34.5" customHeight="1" x14ac:dyDescent="0.2">
      <c r="A13" s="2" t="s">
        <v>22</v>
      </c>
      <c r="B13" s="28">
        <v>133660</v>
      </c>
      <c r="C13" s="28">
        <v>134548</v>
      </c>
      <c r="D13" s="9"/>
      <c r="E13" s="26"/>
      <c r="F13" s="26"/>
      <c r="G13" s="9"/>
      <c r="H13" s="26"/>
      <c r="I13" s="26"/>
      <c r="J13" s="1" t="s">
        <v>23</v>
      </c>
      <c r="K13" s="1">
        <f>SUM(C13-B13+F13-E13+I13-H13)/2</f>
        <v>444</v>
      </c>
      <c r="L13" s="1">
        <f>SUM(C13-B13+F13-E13+I13-H13)</f>
        <v>888</v>
      </c>
      <c r="M13" s="1">
        <f>SUM(K13*0.04+K13)</f>
        <v>461.76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M20"/>
  <sheetViews>
    <sheetView workbookViewId="0">
      <selection activeCell="B9" sqref="B9"/>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42086</v>
      </c>
      <c r="C3" s="3">
        <v>42090</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135101</v>
      </c>
      <c r="C9" s="8">
        <v>137102</v>
      </c>
      <c r="D9" s="9"/>
      <c r="E9" s="26"/>
      <c r="F9" s="26"/>
      <c r="G9" s="9"/>
      <c r="H9" s="8">
        <v>405366</v>
      </c>
      <c r="I9" s="8">
        <v>405564</v>
      </c>
      <c r="J9" s="1" t="s">
        <v>15</v>
      </c>
      <c r="K9" s="1">
        <f>SUM(C9-B9+F9-E9+I9-H9)/2</f>
        <v>1099.5</v>
      </c>
      <c r="L9" s="1">
        <f>SUM(C9-B9+F9-E9+I9-H9)</f>
        <v>2199</v>
      </c>
      <c r="M9" s="1">
        <f>SUM(K9*0.04+K9)</f>
        <v>1143.48</v>
      </c>
    </row>
    <row r="10" spans="1:13" ht="34.5" customHeight="1" x14ac:dyDescent="0.2">
      <c r="A10" s="2" t="s">
        <v>16</v>
      </c>
      <c r="B10" s="8">
        <v>137159</v>
      </c>
      <c r="C10" s="8">
        <v>139738</v>
      </c>
      <c r="D10" s="9"/>
      <c r="E10" s="26"/>
      <c r="F10" s="26"/>
      <c r="G10" s="9"/>
      <c r="H10" s="8">
        <v>405570</v>
      </c>
      <c r="I10" s="8">
        <v>405909</v>
      </c>
      <c r="J10" s="1" t="s">
        <v>17</v>
      </c>
      <c r="K10" s="1">
        <f>SUM(C10-B10+F10-E10+I10-H10)/2</f>
        <v>1459</v>
      </c>
      <c r="L10" s="1">
        <f>SUM(C10-B10+F10-E10+I10-H10)</f>
        <v>2918</v>
      </c>
      <c r="M10" s="1">
        <f>SUM(K10*0.04+K10)</f>
        <v>1517.36</v>
      </c>
    </row>
    <row r="11" spans="1:13" ht="34.5" customHeight="1" x14ac:dyDescent="0.2">
      <c r="A11" s="2" t="s">
        <v>18</v>
      </c>
      <c r="B11" s="8">
        <v>139766</v>
      </c>
      <c r="C11" s="8">
        <v>141820</v>
      </c>
      <c r="D11" s="9"/>
      <c r="E11" s="26"/>
      <c r="F11" s="26"/>
      <c r="G11" s="9"/>
      <c r="H11" s="8">
        <v>405918</v>
      </c>
      <c r="I11" s="8">
        <v>406143</v>
      </c>
      <c r="J11" s="1" t="s">
        <v>19</v>
      </c>
      <c r="K11" s="1">
        <f>SUM(C11-B11+F11-E11+I11-H11)/2</f>
        <v>1139.5</v>
      </c>
      <c r="L11" s="1">
        <f>SUM(C11-B11+F11-E11+I11-H11)</f>
        <v>2279</v>
      </c>
      <c r="M11" s="1">
        <f>SUM(K11*0.04+K11)</f>
        <v>1185.08</v>
      </c>
    </row>
    <row r="12" spans="1:13" ht="34.5" customHeight="1" x14ac:dyDescent="0.2">
      <c r="A12" s="2" t="s">
        <v>20</v>
      </c>
      <c r="B12" s="28">
        <v>141854</v>
      </c>
      <c r="C12" s="28">
        <v>144410</v>
      </c>
      <c r="D12" s="9"/>
      <c r="E12" s="26"/>
      <c r="F12" s="26"/>
      <c r="G12" s="9"/>
      <c r="H12" s="28">
        <v>406152</v>
      </c>
      <c r="I12" s="28">
        <v>406475</v>
      </c>
      <c r="J12" s="1" t="s">
        <v>21</v>
      </c>
      <c r="K12" s="1">
        <f>SUM(C12-B12+F12-E12+I12-H12)/2</f>
        <v>1439.5</v>
      </c>
      <c r="L12" s="1">
        <f>SUM(C12-B12+F12-E12+I12-H12)</f>
        <v>2879</v>
      </c>
      <c r="M12" s="1">
        <f>SUM(K12*0.04+K12)</f>
        <v>1497.08</v>
      </c>
    </row>
    <row r="13" spans="1:13" ht="34.5" customHeight="1" x14ac:dyDescent="0.2">
      <c r="A13" s="2" t="s">
        <v>22</v>
      </c>
      <c r="B13" s="28">
        <v>144444</v>
      </c>
      <c r="C13" s="28">
        <v>145308</v>
      </c>
      <c r="D13" s="9"/>
      <c r="E13" s="26"/>
      <c r="F13" s="26"/>
      <c r="G13" s="9"/>
      <c r="H13" s="26"/>
      <c r="I13" s="26"/>
      <c r="J13" s="1" t="s">
        <v>23</v>
      </c>
      <c r="K13" s="1">
        <f>SUM(C13-B13+F13-E13+I13-H13)/2</f>
        <v>432</v>
      </c>
      <c r="L13" s="1">
        <f>SUM(C13-B13+F13-E13+I13-H13)</f>
        <v>864</v>
      </c>
      <c r="M13" s="1">
        <f>SUM(K13*0.04+K13)</f>
        <v>449.28</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20"/>
  <sheetViews>
    <sheetView workbookViewId="0">
      <selection activeCell="B9" sqref="B9:I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41841</v>
      </c>
      <c r="C3" s="3">
        <v>41845</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810623</v>
      </c>
      <c r="C9" s="8">
        <v>811468</v>
      </c>
      <c r="D9" s="9"/>
      <c r="E9" s="8">
        <v>66392</v>
      </c>
      <c r="F9" s="8">
        <v>66409</v>
      </c>
      <c r="G9" s="9"/>
      <c r="H9" s="8">
        <v>364532</v>
      </c>
      <c r="I9" s="8">
        <v>364615</v>
      </c>
      <c r="J9" s="1" t="s">
        <v>15</v>
      </c>
      <c r="K9" s="1">
        <f>SUM(C9-B9+F9-E9+I9-H9)/2</f>
        <v>472.5</v>
      </c>
      <c r="L9" s="1">
        <f>SUM(C9-B9+F9-E9+I9-H9)</f>
        <v>945</v>
      </c>
      <c r="M9" s="1">
        <f>SUM(K9*0.04+K9)</f>
        <v>491.4</v>
      </c>
    </row>
    <row r="10" spans="1:13" ht="34.5" customHeight="1" x14ac:dyDescent="0.2">
      <c r="A10" s="2" t="s">
        <v>16</v>
      </c>
      <c r="B10" s="8">
        <v>811494</v>
      </c>
      <c r="C10" s="8">
        <v>812367</v>
      </c>
      <c r="D10" s="9"/>
      <c r="E10" s="8">
        <v>66413</v>
      </c>
      <c r="F10" s="8">
        <v>66433</v>
      </c>
      <c r="G10" s="9"/>
      <c r="H10" s="8">
        <v>364647</v>
      </c>
      <c r="I10" s="8">
        <v>364737</v>
      </c>
      <c r="J10" s="1" t="s">
        <v>17</v>
      </c>
      <c r="K10" s="1">
        <f>SUM(C10-B10+F10-E10+I10-H10)/2</f>
        <v>491.5</v>
      </c>
      <c r="L10" s="1">
        <f>SUM(C10-B10+F10-E10+I10-H10)</f>
        <v>983</v>
      </c>
      <c r="M10" s="1">
        <f>SUM(K10*0.04+K10)</f>
        <v>511.16</v>
      </c>
    </row>
    <row r="11" spans="1:13" ht="34.5" customHeight="1" x14ac:dyDescent="0.2">
      <c r="A11" s="2" t="s">
        <v>18</v>
      </c>
      <c r="B11" s="8">
        <v>812406</v>
      </c>
      <c r="C11" s="8">
        <v>813087</v>
      </c>
      <c r="D11" s="9"/>
      <c r="E11" s="8">
        <v>66442</v>
      </c>
      <c r="F11" s="8">
        <v>66468</v>
      </c>
      <c r="G11" s="9"/>
      <c r="H11" s="8">
        <v>364784</v>
      </c>
      <c r="I11" s="8">
        <v>364851</v>
      </c>
      <c r="J11" s="1" t="s">
        <v>19</v>
      </c>
      <c r="K11" s="1">
        <f>SUM(C11-B11+F11-E11+I11-H11)/2</f>
        <v>387</v>
      </c>
      <c r="L11" s="1">
        <f>SUM(C11-B11+F11-E11+I11-H11)</f>
        <v>774</v>
      </c>
      <c r="M11" s="1">
        <f>SUM(K11*0.04+K11)</f>
        <v>402.48</v>
      </c>
    </row>
    <row r="12" spans="1:13" ht="34.5" customHeight="1" x14ac:dyDescent="0.2">
      <c r="A12" s="2" t="s">
        <v>20</v>
      </c>
      <c r="B12" s="8">
        <v>813104</v>
      </c>
      <c r="C12" s="8">
        <v>813912</v>
      </c>
      <c r="D12" s="9"/>
      <c r="E12" s="8">
        <v>66473</v>
      </c>
      <c r="F12" s="8">
        <v>66488</v>
      </c>
      <c r="G12" s="9"/>
      <c r="H12" s="8">
        <v>364902</v>
      </c>
      <c r="I12" s="8">
        <v>364971</v>
      </c>
      <c r="J12" s="1" t="s">
        <v>21</v>
      </c>
      <c r="K12" s="1">
        <f>SUM(C12-B12+F12-E12+I12-H12)/2</f>
        <v>446</v>
      </c>
      <c r="L12" s="1">
        <f>SUM(C12-B12+F12-E12+I12-H12)</f>
        <v>892</v>
      </c>
      <c r="M12" s="1">
        <f>SUM(K12*0.04+K12)</f>
        <v>463.84</v>
      </c>
    </row>
    <row r="13" spans="1:13" ht="34.5" customHeight="1" x14ac:dyDescent="0.2">
      <c r="A13" s="2" t="s">
        <v>22</v>
      </c>
      <c r="B13" s="8">
        <v>813956</v>
      </c>
      <c r="C13" s="8">
        <v>814224</v>
      </c>
      <c r="D13" s="9"/>
      <c r="E13" s="8">
        <v>66503</v>
      </c>
      <c r="F13" s="8">
        <v>66512</v>
      </c>
      <c r="G13" s="9"/>
      <c r="H13" s="8">
        <v>365016</v>
      </c>
      <c r="I13" s="8">
        <v>365035</v>
      </c>
      <c r="J13" s="1" t="s">
        <v>23</v>
      </c>
      <c r="K13" s="1">
        <f>SUM(C13-B13+F13-E13+I13-H13)/2</f>
        <v>148</v>
      </c>
      <c r="L13" s="1">
        <f>SUM(C13-B13+F13-E13+I13-H13)</f>
        <v>296</v>
      </c>
      <c r="M13" s="1">
        <f>SUM(K13*0.04+K13)</f>
        <v>153.91999999999999</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42093</v>
      </c>
      <c r="C3" s="3">
        <v>42097</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145918</v>
      </c>
      <c r="C9" s="8">
        <v>148068</v>
      </c>
      <c r="D9" s="9"/>
      <c r="E9" s="26"/>
      <c r="F9" s="26"/>
      <c r="G9" s="9"/>
      <c r="H9" s="8">
        <v>406485</v>
      </c>
      <c r="I9" s="8">
        <v>406729</v>
      </c>
      <c r="J9" s="1" t="s">
        <v>15</v>
      </c>
      <c r="K9" s="1">
        <f>SUM(C9-B9+F9-E9+I9-H9)/2</f>
        <v>1197</v>
      </c>
      <c r="L9" s="1">
        <f>SUM(C9-B9+F9-E9+I9-H9)</f>
        <v>2394</v>
      </c>
      <c r="M9" s="1">
        <f>SUM(K9*0.04+K9)</f>
        <v>1244.8800000000001</v>
      </c>
    </row>
    <row r="10" spans="1:13" ht="34.5" customHeight="1" x14ac:dyDescent="0.2">
      <c r="A10" s="2" t="s">
        <v>16</v>
      </c>
      <c r="B10" s="8">
        <v>148098</v>
      </c>
      <c r="C10" s="8">
        <v>150595</v>
      </c>
      <c r="D10" s="9"/>
      <c r="E10" s="26"/>
      <c r="F10" s="26"/>
      <c r="G10" s="9"/>
      <c r="H10" s="8">
        <v>406734</v>
      </c>
      <c r="I10" s="8">
        <v>407024</v>
      </c>
      <c r="J10" s="1" t="s">
        <v>17</v>
      </c>
      <c r="K10" s="1">
        <f>SUM(C10-B10+F10-E10+I10-H10)/2</f>
        <v>1393.5</v>
      </c>
      <c r="L10" s="1">
        <f>SUM(C10-B10+F10-E10+I10-H10)</f>
        <v>2787</v>
      </c>
      <c r="M10" s="1">
        <f>SUM(K10*0.04+K10)</f>
        <v>1449.24</v>
      </c>
    </row>
    <row r="11" spans="1:13" ht="34.5" customHeight="1" x14ac:dyDescent="0.2">
      <c r="A11" s="2" t="s">
        <v>18</v>
      </c>
      <c r="B11" s="8">
        <v>150651</v>
      </c>
      <c r="C11" s="8">
        <v>152712</v>
      </c>
      <c r="D11" s="9"/>
      <c r="E11" s="26"/>
      <c r="F11" s="26"/>
      <c r="G11" s="9"/>
      <c r="H11" s="8">
        <v>407030</v>
      </c>
      <c r="I11" s="8">
        <v>407270</v>
      </c>
      <c r="J11" s="1" t="s">
        <v>19</v>
      </c>
      <c r="K11" s="1">
        <f>SUM(C11-B11+F11-E11+I11-H11)/2</f>
        <v>1150.5</v>
      </c>
      <c r="L11" s="1">
        <f>SUM(C11-B11+F11-E11+I11-H11)</f>
        <v>2301</v>
      </c>
      <c r="M11" s="1">
        <f>SUM(K11*0.04+K11)</f>
        <v>1196.52</v>
      </c>
    </row>
    <row r="12" spans="1:13" ht="34.5" customHeight="1" x14ac:dyDescent="0.2">
      <c r="A12" s="2" t="s">
        <v>20</v>
      </c>
      <c r="B12" s="28">
        <v>152743</v>
      </c>
      <c r="C12" s="28">
        <v>155079</v>
      </c>
      <c r="D12" s="9"/>
      <c r="E12" s="26"/>
      <c r="F12" s="26"/>
      <c r="G12" s="9"/>
      <c r="H12" s="28">
        <v>407278</v>
      </c>
      <c r="I12" s="28">
        <v>407647</v>
      </c>
      <c r="J12" s="1" t="s">
        <v>21</v>
      </c>
      <c r="K12" s="1">
        <f>SUM(C12-B12+F12-E12+I12-H12)/2</f>
        <v>1352.5</v>
      </c>
      <c r="L12" s="1">
        <f>SUM(C12-B12+F12-E12+I12-H12)</f>
        <v>2705</v>
      </c>
      <c r="M12" s="1">
        <f>SUM(K12*0.04+K12)</f>
        <v>1406.6</v>
      </c>
    </row>
    <row r="13" spans="1:13" ht="34.5" customHeight="1" x14ac:dyDescent="0.2">
      <c r="A13" s="2" t="s">
        <v>22</v>
      </c>
      <c r="B13" s="28">
        <v>155105</v>
      </c>
      <c r="C13" s="28">
        <v>155836</v>
      </c>
      <c r="D13" s="9"/>
      <c r="E13" s="26"/>
      <c r="F13" s="26"/>
      <c r="G13" s="9"/>
      <c r="H13" s="26"/>
      <c r="I13" s="26"/>
      <c r="J13" s="1" t="s">
        <v>23</v>
      </c>
      <c r="K13" s="1">
        <f>SUM(C13-B13+F13-E13+I13-H13)/2</f>
        <v>365.5</v>
      </c>
      <c r="L13" s="1">
        <f>SUM(C13-B13+F13-E13+I13-H13)</f>
        <v>731</v>
      </c>
      <c r="M13" s="1">
        <f>SUM(K13*0.04+K13)</f>
        <v>380.12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M20"/>
  <sheetViews>
    <sheetView workbookViewId="0">
      <selection activeCell="I12" sqref="I12"/>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42100</v>
      </c>
      <c r="C3" s="3">
        <v>42104</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156248</v>
      </c>
      <c r="C9" s="8">
        <v>158512</v>
      </c>
      <c r="D9" s="9"/>
      <c r="E9" s="26"/>
      <c r="F9" s="26"/>
      <c r="G9" s="9"/>
      <c r="H9" s="8">
        <v>407655</v>
      </c>
      <c r="I9" s="8">
        <v>407917</v>
      </c>
      <c r="J9" s="1" t="s">
        <v>15</v>
      </c>
      <c r="K9" s="1">
        <f>SUM(C9-B9+F9-E9+I9-H9)/2</f>
        <v>1263</v>
      </c>
      <c r="L9" s="1">
        <f>SUM(C9-B9+F9-E9+I9-H9)</f>
        <v>2526</v>
      </c>
      <c r="M9" s="1">
        <f>SUM(K9*0.04+K9)</f>
        <v>1313.52</v>
      </c>
    </row>
    <row r="10" spans="1:13" ht="34.5" customHeight="1" x14ac:dyDescent="0.2">
      <c r="A10" s="2" t="s">
        <v>16</v>
      </c>
      <c r="B10" s="8">
        <v>158568</v>
      </c>
      <c r="C10" s="8">
        <v>161091</v>
      </c>
      <c r="D10" s="9"/>
      <c r="E10" s="26"/>
      <c r="F10" s="26"/>
      <c r="G10" s="9"/>
      <c r="H10" s="8">
        <v>407927</v>
      </c>
      <c r="I10" s="8">
        <v>408198</v>
      </c>
      <c r="J10" s="1" t="s">
        <v>17</v>
      </c>
      <c r="K10" s="1">
        <f>SUM(C10-B10+F10-E10+I10-H10)/2</f>
        <v>1397</v>
      </c>
      <c r="L10" s="1">
        <f>SUM(C10-B10+F10-E10+I10-H10)</f>
        <v>2794</v>
      </c>
      <c r="M10" s="1">
        <f>SUM(K10*0.04+K10)</f>
        <v>1452.88</v>
      </c>
    </row>
    <row r="11" spans="1:13" ht="34.5" customHeight="1" x14ac:dyDescent="0.2">
      <c r="A11" s="2" t="s">
        <v>18</v>
      </c>
      <c r="B11" s="8">
        <v>161139</v>
      </c>
      <c r="C11" s="8">
        <v>163290</v>
      </c>
      <c r="D11" s="9"/>
      <c r="E11" s="26"/>
      <c r="F11" s="26"/>
      <c r="G11" s="9"/>
      <c r="H11" s="8">
        <v>408207</v>
      </c>
      <c r="I11" s="8">
        <v>408476</v>
      </c>
      <c r="J11" s="1" t="s">
        <v>19</v>
      </c>
      <c r="K11" s="1">
        <f>SUM(C11-B11+F11-E11+I11-H11)/2</f>
        <v>1210</v>
      </c>
      <c r="L11" s="1">
        <f>SUM(C11-B11+F11-E11+I11-H11)</f>
        <v>2420</v>
      </c>
      <c r="M11" s="1">
        <f>SUM(K11*0.04+K11)</f>
        <v>1258.4000000000001</v>
      </c>
    </row>
    <row r="12" spans="1:13" ht="34.5" customHeight="1" x14ac:dyDescent="0.2">
      <c r="A12" s="2" t="s">
        <v>20</v>
      </c>
      <c r="B12" s="28">
        <v>163323</v>
      </c>
      <c r="C12" s="28">
        <v>165599</v>
      </c>
      <c r="D12" s="9"/>
      <c r="E12" s="26"/>
      <c r="F12" s="26"/>
      <c r="G12" s="9"/>
      <c r="H12" s="28">
        <v>408483</v>
      </c>
      <c r="I12" s="28">
        <v>408714</v>
      </c>
      <c r="J12" s="1" t="s">
        <v>21</v>
      </c>
      <c r="K12" s="1">
        <f>SUM(C12-B12+F12-E12+I12-H12)/2</f>
        <v>1253.5</v>
      </c>
      <c r="L12" s="1">
        <f>SUM(C12-B12+F12-E12+I12-H12)</f>
        <v>2507</v>
      </c>
      <c r="M12" s="1">
        <f>SUM(K12*0.04+K12)</f>
        <v>1303.6400000000001</v>
      </c>
    </row>
    <row r="13" spans="1:13" ht="34.5" customHeight="1" x14ac:dyDescent="0.2">
      <c r="A13" s="2" t="s">
        <v>22</v>
      </c>
      <c r="B13" s="28">
        <v>165636</v>
      </c>
      <c r="C13" s="28">
        <v>166374</v>
      </c>
      <c r="D13" s="9"/>
      <c r="E13" s="26"/>
      <c r="F13" s="26"/>
      <c r="G13" s="9"/>
      <c r="H13" s="26"/>
      <c r="I13" s="26"/>
      <c r="J13" s="1" t="s">
        <v>23</v>
      </c>
      <c r="K13" s="1">
        <f>SUM(C13-B13+F13-E13+I13-H13)/2</f>
        <v>369</v>
      </c>
      <c r="L13" s="1">
        <f>SUM(C13-B13+F13-E13+I13-H13)</f>
        <v>738</v>
      </c>
      <c r="M13" s="1">
        <f>SUM(K13*0.04+K13)</f>
        <v>383.76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M20"/>
  <sheetViews>
    <sheetView workbookViewId="0">
      <selection activeCell="E13" sqref="E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42107</v>
      </c>
      <c r="C3" s="3">
        <v>42111</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166942</v>
      </c>
      <c r="C9" s="8">
        <v>169091</v>
      </c>
      <c r="D9" s="9"/>
      <c r="E9" s="26"/>
      <c r="F9" s="26"/>
      <c r="G9" s="9"/>
      <c r="H9" s="8">
        <v>408732</v>
      </c>
      <c r="I9" s="8">
        <v>408967</v>
      </c>
      <c r="J9" s="1" t="s">
        <v>15</v>
      </c>
      <c r="K9" s="1">
        <f>SUM(C9-B9+F9-E9+I9-H9)/2</f>
        <v>1192</v>
      </c>
      <c r="L9" s="1">
        <f>SUM(C9-B9+F9-E9+I9-H9)</f>
        <v>2384</v>
      </c>
      <c r="M9" s="1">
        <f>SUM(K9*0.04+K9)</f>
        <v>1239.68</v>
      </c>
    </row>
    <row r="10" spans="1:13" ht="34.5" customHeight="1" x14ac:dyDescent="0.2">
      <c r="A10" s="2" t="s">
        <v>16</v>
      </c>
      <c r="B10" s="8">
        <v>169143</v>
      </c>
      <c r="C10" s="8">
        <v>171729</v>
      </c>
      <c r="D10" s="9"/>
      <c r="E10" s="26"/>
      <c r="F10" s="26"/>
      <c r="G10" s="9"/>
      <c r="H10" s="8">
        <v>408970</v>
      </c>
      <c r="I10" s="8">
        <v>409244</v>
      </c>
      <c r="J10" s="1" t="s">
        <v>17</v>
      </c>
      <c r="K10" s="1">
        <f>SUM(C10-B10+F10-E10+I10-H10)/2</f>
        <v>1430</v>
      </c>
      <c r="L10" s="1">
        <f>SUM(C10-B10+F10-E10+I10-H10)</f>
        <v>2860</v>
      </c>
      <c r="M10" s="1">
        <f>SUM(K10*0.04+K10)</f>
        <v>1487.2</v>
      </c>
    </row>
    <row r="11" spans="1:13" ht="34.5" customHeight="1" x14ac:dyDescent="0.2">
      <c r="A11" s="2" t="s">
        <v>18</v>
      </c>
      <c r="B11" s="8">
        <v>171774</v>
      </c>
      <c r="C11" s="8">
        <v>173973</v>
      </c>
      <c r="D11" s="9"/>
      <c r="E11" s="26"/>
      <c r="F11" s="26"/>
      <c r="G11" s="9"/>
      <c r="H11" s="8">
        <v>409250</v>
      </c>
      <c r="I11" s="8">
        <v>409577</v>
      </c>
      <c r="J11" s="1" t="s">
        <v>19</v>
      </c>
      <c r="K11" s="1">
        <f>SUM(C11-B11+F11-E11+I11-H11)/2</f>
        <v>1263</v>
      </c>
      <c r="L11" s="1">
        <f>SUM(C11-B11+F11-E11+I11-H11)</f>
        <v>2526</v>
      </c>
      <c r="M11" s="1">
        <f>SUM(K11*0.04+K11)</f>
        <v>1313.52</v>
      </c>
    </row>
    <row r="12" spans="1:13" ht="34.5" customHeight="1" x14ac:dyDescent="0.2">
      <c r="A12" s="2" t="s">
        <v>20</v>
      </c>
      <c r="B12" s="28">
        <v>174018</v>
      </c>
      <c r="C12" s="28">
        <v>176648</v>
      </c>
      <c r="D12" s="9"/>
      <c r="E12" s="26"/>
      <c r="F12" s="26"/>
      <c r="G12" s="9"/>
      <c r="H12" s="28">
        <v>409590</v>
      </c>
      <c r="I12" s="28">
        <v>409934</v>
      </c>
      <c r="J12" s="1" t="s">
        <v>21</v>
      </c>
      <c r="K12" s="1">
        <f>SUM(C12-B12+F12-E12+I12-H12)/2</f>
        <v>1487</v>
      </c>
      <c r="L12" s="1">
        <f>SUM(C12-B12+F12-E12+I12-H12)</f>
        <v>2974</v>
      </c>
      <c r="M12" s="1">
        <f>SUM(K12*0.04+K12)</f>
        <v>1546.48</v>
      </c>
    </row>
    <row r="13" spans="1:13" ht="34.5" customHeight="1" x14ac:dyDescent="0.2">
      <c r="A13" s="2" t="s">
        <v>22</v>
      </c>
      <c r="B13" s="28">
        <v>176683</v>
      </c>
      <c r="C13" s="28">
        <v>177532</v>
      </c>
      <c r="D13" s="9"/>
      <c r="E13" s="26"/>
      <c r="F13" s="26"/>
      <c r="G13" s="9"/>
      <c r="H13" s="26"/>
      <c r="I13" s="26"/>
      <c r="J13" s="1" t="s">
        <v>23</v>
      </c>
      <c r="K13" s="1">
        <f>SUM(C13-B13+F13-E13+I13-H13)/2</f>
        <v>424.5</v>
      </c>
      <c r="L13" s="1">
        <f>SUM(C13-B13+F13-E13+I13-H13)</f>
        <v>849</v>
      </c>
      <c r="M13" s="1">
        <f>SUM(K13*0.04+K13)</f>
        <v>441.48</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42114</v>
      </c>
      <c r="C3" s="3">
        <v>42118</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178211</v>
      </c>
      <c r="C9" s="8">
        <v>180580</v>
      </c>
      <c r="D9" s="9"/>
      <c r="E9" s="26"/>
      <c r="F9" s="26"/>
      <c r="G9" s="9"/>
      <c r="H9" s="8">
        <v>409953</v>
      </c>
      <c r="I9" s="8">
        <v>410214</v>
      </c>
      <c r="J9" s="1" t="s">
        <v>15</v>
      </c>
      <c r="K9" s="1">
        <f>SUM(C9-B9+F9-E9+I9-H9)/2</f>
        <v>1315</v>
      </c>
      <c r="L9" s="1">
        <f>SUM(C9-B9+F9-E9+I9-H9)</f>
        <v>2630</v>
      </c>
      <c r="M9" s="1">
        <f>SUM(K9*0.04+K9)</f>
        <v>1367.6</v>
      </c>
    </row>
    <row r="10" spans="1:13" ht="34.5" customHeight="1" x14ac:dyDescent="0.2">
      <c r="A10" s="2" t="s">
        <v>16</v>
      </c>
      <c r="B10" s="8">
        <v>180623</v>
      </c>
      <c r="C10" s="8">
        <v>183536</v>
      </c>
      <c r="D10" s="9"/>
      <c r="E10" s="26"/>
      <c r="F10" s="26"/>
      <c r="G10" s="9"/>
      <c r="H10" s="8">
        <v>410222</v>
      </c>
      <c r="I10" s="8">
        <v>410557</v>
      </c>
      <c r="J10" s="1" t="s">
        <v>17</v>
      </c>
      <c r="K10" s="1">
        <f>SUM(C10-B10+F10-E10+I10-H10)/2</f>
        <v>1624</v>
      </c>
      <c r="L10" s="1">
        <f>SUM(C10-B10+F10-E10+I10-H10)</f>
        <v>3248</v>
      </c>
      <c r="M10" s="1">
        <f>SUM(K10*0.04+K10)</f>
        <v>1688.96</v>
      </c>
    </row>
    <row r="11" spans="1:13" ht="34.5" customHeight="1" x14ac:dyDescent="0.2">
      <c r="A11" s="2" t="s">
        <v>18</v>
      </c>
      <c r="B11" s="8">
        <v>183585</v>
      </c>
      <c r="C11" s="8">
        <v>185959</v>
      </c>
      <c r="D11" s="9"/>
      <c r="E11" s="26"/>
      <c r="F11" s="26"/>
      <c r="G11" s="9"/>
      <c r="H11" s="8">
        <v>410563</v>
      </c>
      <c r="I11" s="8">
        <v>410827</v>
      </c>
      <c r="J11" s="1" t="s">
        <v>19</v>
      </c>
      <c r="K11" s="1">
        <f>SUM(C11-B11+F11-E11+I11-H11)/2</f>
        <v>1319</v>
      </c>
      <c r="L11" s="1">
        <f>SUM(C11-B11+F11-E11+I11-H11)</f>
        <v>2638</v>
      </c>
      <c r="M11" s="1">
        <f>SUM(K11*0.04+K11)</f>
        <v>1371.76</v>
      </c>
    </row>
    <row r="12" spans="1:13" ht="34.5" customHeight="1" x14ac:dyDescent="0.2">
      <c r="A12" s="2" t="s">
        <v>20</v>
      </c>
      <c r="B12" s="28">
        <v>185994</v>
      </c>
      <c r="C12" s="28">
        <v>188992</v>
      </c>
      <c r="D12" s="9"/>
      <c r="E12" s="26"/>
      <c r="F12" s="26"/>
      <c r="G12" s="9"/>
      <c r="H12" s="28">
        <v>410835</v>
      </c>
      <c r="I12" s="28">
        <v>411204</v>
      </c>
      <c r="J12" s="1" t="s">
        <v>21</v>
      </c>
      <c r="K12" s="1">
        <f>SUM(C12-B12+F12-E12+I12-H12)/2</f>
        <v>1683.5</v>
      </c>
      <c r="L12" s="1">
        <f>SUM(C12-B12+F12-E12+I12-H12)</f>
        <v>3367</v>
      </c>
      <c r="M12" s="1">
        <f>SUM(K12*0.04+K12)</f>
        <v>1750.84</v>
      </c>
    </row>
    <row r="13" spans="1:13" ht="34.5" customHeight="1" x14ac:dyDescent="0.2">
      <c r="A13" s="2" t="s">
        <v>22</v>
      </c>
      <c r="B13" s="28">
        <v>189040</v>
      </c>
      <c r="C13" s="28">
        <v>190015</v>
      </c>
      <c r="D13" s="9"/>
      <c r="E13" s="26"/>
      <c r="F13" s="26"/>
      <c r="G13" s="9"/>
      <c r="H13" s="26"/>
      <c r="I13" s="26"/>
      <c r="J13" s="1" t="s">
        <v>23</v>
      </c>
      <c r="K13" s="1">
        <f>SUM(C13-B13+F13-E13+I13-H13)/2</f>
        <v>487.5</v>
      </c>
      <c r="L13" s="1">
        <f>SUM(C13-B13+F13-E13+I13-H13)</f>
        <v>975</v>
      </c>
      <c r="M13" s="1">
        <f>SUM(K13*0.04+K13)</f>
        <v>507</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42121</v>
      </c>
      <c r="C3" s="3">
        <v>42125</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190778</v>
      </c>
      <c r="C9" s="8">
        <v>193391</v>
      </c>
      <c r="D9" s="9"/>
      <c r="E9" s="26"/>
      <c r="F9" s="26"/>
      <c r="G9" s="9"/>
      <c r="H9" s="8">
        <v>411220</v>
      </c>
      <c r="I9" s="8">
        <v>411633</v>
      </c>
      <c r="J9" s="1" t="s">
        <v>15</v>
      </c>
      <c r="K9" s="1">
        <f>SUM(C9-B9+F9-E9+I9-H9)/2</f>
        <v>1513</v>
      </c>
      <c r="L9" s="1">
        <f>SUM(C9-B9+F9-E9+I9-H9)</f>
        <v>3026</v>
      </c>
      <c r="M9" s="1">
        <f>SUM(K9*0.04+K9)</f>
        <v>1573.52</v>
      </c>
    </row>
    <row r="10" spans="1:13" ht="34.5" customHeight="1" x14ac:dyDescent="0.2">
      <c r="A10" s="2" t="s">
        <v>16</v>
      </c>
      <c r="B10" s="8">
        <v>193421</v>
      </c>
      <c r="C10" s="8">
        <v>195840</v>
      </c>
      <c r="D10" s="9"/>
      <c r="E10" s="26"/>
      <c r="F10" s="26"/>
      <c r="G10" s="9"/>
      <c r="H10" s="8">
        <v>411642</v>
      </c>
      <c r="I10" s="8">
        <v>412043</v>
      </c>
      <c r="J10" s="1" t="s">
        <v>17</v>
      </c>
      <c r="K10" s="1">
        <f>SUM(C10-B10+F10-E10+I10-H10)/2</f>
        <v>1410</v>
      </c>
      <c r="L10" s="1">
        <f>SUM(C10-B10+F10-E10+I10-H10)</f>
        <v>2820</v>
      </c>
      <c r="M10" s="1">
        <f>SUM(K10*0.04+K10)</f>
        <v>1466.4</v>
      </c>
    </row>
    <row r="11" spans="1:13" ht="34.5" customHeight="1" x14ac:dyDescent="0.2">
      <c r="A11" s="2" t="s">
        <v>18</v>
      </c>
      <c r="B11" s="8">
        <v>195868</v>
      </c>
      <c r="C11" s="8">
        <v>197846</v>
      </c>
      <c r="D11" s="9"/>
      <c r="E11" s="26"/>
      <c r="F11" s="26"/>
      <c r="G11" s="9"/>
      <c r="H11" s="8">
        <v>412047</v>
      </c>
      <c r="I11" s="8">
        <v>412343</v>
      </c>
      <c r="J11" s="1" t="s">
        <v>19</v>
      </c>
      <c r="K11" s="1">
        <f>SUM(C11-B11+F11-E11+I11-H11)/2</f>
        <v>1137</v>
      </c>
      <c r="L11" s="1">
        <f>SUM(C11-B11+F11-E11+I11-H11)</f>
        <v>2274</v>
      </c>
      <c r="M11" s="1">
        <f>SUM(K11*0.04+K11)</f>
        <v>1182.48</v>
      </c>
    </row>
    <row r="12" spans="1:13" ht="34.5" customHeight="1" x14ac:dyDescent="0.2">
      <c r="A12" s="2" t="s">
        <v>20</v>
      </c>
      <c r="B12" s="28">
        <v>197881</v>
      </c>
      <c r="C12" s="28">
        <v>199584</v>
      </c>
      <c r="D12" s="9"/>
      <c r="E12" s="26"/>
      <c r="F12" s="26"/>
      <c r="G12" s="9"/>
      <c r="H12" s="28">
        <v>412357</v>
      </c>
      <c r="I12" s="28">
        <v>412533</v>
      </c>
      <c r="J12" s="1" t="s">
        <v>21</v>
      </c>
      <c r="K12" s="1">
        <f>SUM(C12-B12+F12-E12+I12-H12)/2</f>
        <v>939.5</v>
      </c>
      <c r="L12" s="1">
        <f>SUM(C12-B12+F12-E12+I12-H12)</f>
        <v>1879</v>
      </c>
      <c r="M12" s="1">
        <f>SUM(K12*0.04+K12)</f>
        <v>977.08</v>
      </c>
    </row>
    <row r="13" spans="1:13" ht="34.5" customHeight="1" x14ac:dyDescent="0.2">
      <c r="A13" s="2" t="s">
        <v>22</v>
      </c>
      <c r="B13" s="28">
        <v>199625</v>
      </c>
      <c r="C13" s="28">
        <v>200182</v>
      </c>
      <c r="D13" s="9"/>
      <c r="E13" s="26"/>
      <c r="F13" s="26"/>
      <c r="G13" s="9"/>
      <c r="H13" s="26"/>
      <c r="I13" s="26"/>
      <c r="J13" s="1" t="s">
        <v>23</v>
      </c>
      <c r="K13" s="1">
        <f>SUM(C13-B13+F13-E13+I13-H13)/2</f>
        <v>278.5</v>
      </c>
      <c r="L13" s="1">
        <f>SUM(C13-B13+F13-E13+I13-H13)</f>
        <v>557</v>
      </c>
      <c r="M13" s="1">
        <f>SUM(K13*0.04+K13)</f>
        <v>289.64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42128</v>
      </c>
      <c r="C3" s="3">
        <v>42132</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200645</v>
      </c>
      <c r="C9" s="8">
        <v>201878</v>
      </c>
      <c r="D9" s="9"/>
      <c r="E9" s="26"/>
      <c r="F9" s="26"/>
      <c r="G9" s="9"/>
      <c r="H9" s="8">
        <v>412557</v>
      </c>
      <c r="I9" s="8">
        <v>412705</v>
      </c>
      <c r="J9" s="1" t="s">
        <v>15</v>
      </c>
      <c r="K9" s="1">
        <f>SUM(C9-B9+F9-E9+I9-H9)/2</f>
        <v>690.5</v>
      </c>
      <c r="L9" s="1">
        <f>SUM(C9-B9+F9-E9+I9-H9)</f>
        <v>1381</v>
      </c>
      <c r="M9" s="1">
        <f>SUM(K9*0.04+K9)</f>
        <v>718.12</v>
      </c>
    </row>
    <row r="10" spans="1:13" ht="34.5" customHeight="1" x14ac:dyDescent="0.2">
      <c r="A10" s="2" t="s">
        <v>16</v>
      </c>
      <c r="B10" s="8">
        <v>201916</v>
      </c>
      <c r="C10" s="8">
        <v>202229</v>
      </c>
      <c r="D10" s="9"/>
      <c r="E10" s="26"/>
      <c r="F10" s="26"/>
      <c r="G10" s="9"/>
      <c r="H10" s="26"/>
      <c r="I10" s="26"/>
      <c r="J10" s="1" t="s">
        <v>17</v>
      </c>
      <c r="K10" s="1">
        <f>SUM(C10-B10+F10-E10+I10-H10)/2</f>
        <v>156.5</v>
      </c>
      <c r="L10" s="1">
        <f>SUM(C10-B10+F10-E10+I10-H10)</f>
        <v>313</v>
      </c>
      <c r="M10" s="1">
        <f>SUM(K10*0.04+K10)</f>
        <v>162.76</v>
      </c>
    </row>
    <row r="11" spans="1:13" ht="34.5" customHeight="1" x14ac:dyDescent="0.2">
      <c r="A11" s="2" t="s">
        <v>18</v>
      </c>
      <c r="B11" s="8">
        <v>202276</v>
      </c>
      <c r="C11" s="8">
        <v>202595</v>
      </c>
      <c r="D11" s="9"/>
      <c r="E11" s="26"/>
      <c r="F11" s="26"/>
      <c r="G11" s="9"/>
      <c r="H11" s="26"/>
      <c r="I11" s="26"/>
      <c r="J11" s="1" t="s">
        <v>19</v>
      </c>
      <c r="K11" s="1">
        <f>SUM(C11-B11+F11-E11+I11-H11)/2</f>
        <v>159.5</v>
      </c>
      <c r="L11" s="1">
        <f>SUM(C11-B11+F11-E11+I11-H11)</f>
        <v>319</v>
      </c>
      <c r="M11" s="1">
        <f>SUM(K11*0.04+K11)</f>
        <v>165.88</v>
      </c>
    </row>
    <row r="12" spans="1:13" ht="34.5" customHeight="1" x14ac:dyDescent="0.2">
      <c r="A12" s="2" t="s">
        <v>20</v>
      </c>
      <c r="B12" s="28">
        <v>202639</v>
      </c>
      <c r="C12" s="28">
        <v>202960</v>
      </c>
      <c r="D12" s="9"/>
      <c r="E12" s="26"/>
      <c r="F12" s="26"/>
      <c r="G12" s="9"/>
      <c r="H12" s="27"/>
      <c r="I12" s="27"/>
      <c r="J12" s="1" t="s">
        <v>21</v>
      </c>
      <c r="K12" s="1">
        <f>SUM(C12-B12+F12-E12+I12-H12)/2</f>
        <v>160.5</v>
      </c>
      <c r="L12" s="1">
        <f>SUM(C12-B12+F12-E12+I12-H12)</f>
        <v>321</v>
      </c>
      <c r="M12" s="1">
        <f>SUM(K12*0.04+K12)</f>
        <v>166.92</v>
      </c>
    </row>
    <row r="13" spans="1:13" ht="34.5" customHeight="1" x14ac:dyDescent="0.2">
      <c r="A13" s="2" t="s">
        <v>22</v>
      </c>
      <c r="B13" s="28">
        <v>202994</v>
      </c>
      <c r="C13" s="28">
        <v>203187</v>
      </c>
      <c r="D13" s="9"/>
      <c r="E13" s="26"/>
      <c r="F13" s="26"/>
      <c r="G13" s="9"/>
      <c r="H13" s="26"/>
      <c r="I13" s="26"/>
      <c r="J13" s="1" t="s">
        <v>23</v>
      </c>
      <c r="K13" s="1">
        <f>SUM(C13-B13+F13-E13+I13-H13)/2</f>
        <v>96.5</v>
      </c>
      <c r="L13" s="1">
        <f>SUM(C13-B13+F13-E13+I13-H13)</f>
        <v>193</v>
      </c>
      <c r="M13" s="1">
        <f>SUM(K13*0.04+K13)</f>
        <v>100.36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42135</v>
      </c>
      <c r="C3" s="3">
        <v>42139</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203225</v>
      </c>
      <c r="C9" s="8">
        <v>204263</v>
      </c>
      <c r="D9" s="9"/>
      <c r="E9" s="26"/>
      <c r="F9" s="26"/>
      <c r="G9" s="9"/>
      <c r="H9" s="8">
        <v>412777</v>
      </c>
      <c r="I9" s="8">
        <v>412865</v>
      </c>
      <c r="J9" s="1" t="s">
        <v>15</v>
      </c>
      <c r="K9" s="1">
        <f>SUM(C9-B9+F9-E9+I9-H9)/2</f>
        <v>563</v>
      </c>
      <c r="L9" s="1">
        <f>SUM(C9-B9+F9-E9+I9-H9)</f>
        <v>1126</v>
      </c>
      <c r="M9" s="1">
        <f>SUM(K9*0.04+K9)</f>
        <v>585.52</v>
      </c>
    </row>
    <row r="10" spans="1:13" ht="34.5" customHeight="1" x14ac:dyDescent="0.2">
      <c r="A10" s="2" t="s">
        <v>16</v>
      </c>
      <c r="B10" s="8">
        <v>204319</v>
      </c>
      <c r="C10" s="8">
        <v>205512</v>
      </c>
      <c r="D10" s="9"/>
      <c r="E10" s="26"/>
      <c r="F10" s="26"/>
      <c r="G10" s="9"/>
      <c r="H10" s="8">
        <v>412869</v>
      </c>
      <c r="I10" s="8">
        <v>412958</v>
      </c>
      <c r="J10" s="1" t="s">
        <v>17</v>
      </c>
      <c r="K10" s="1">
        <f>SUM(C10-B10+F10-E10+I10-H10)/2</f>
        <v>641</v>
      </c>
      <c r="L10" s="1">
        <f>SUM(C10-B10+F10-E10+I10-H10)</f>
        <v>1282</v>
      </c>
      <c r="M10" s="1">
        <f>SUM(K10*0.04+K10)</f>
        <v>666.64</v>
      </c>
    </row>
    <row r="11" spans="1:13" ht="34.5" customHeight="1" x14ac:dyDescent="0.2">
      <c r="A11" s="2" t="s">
        <v>18</v>
      </c>
      <c r="B11" s="8">
        <v>205547</v>
      </c>
      <c r="C11" s="8">
        <v>206843</v>
      </c>
      <c r="D11" s="9"/>
      <c r="E11" s="26"/>
      <c r="F11" s="26"/>
      <c r="G11" s="9"/>
      <c r="H11" s="8">
        <v>412962</v>
      </c>
      <c r="I11" s="8">
        <v>413146</v>
      </c>
      <c r="J11" s="1" t="s">
        <v>19</v>
      </c>
      <c r="K11" s="1">
        <f>SUM(C11-B11+F11-E11+I11-H11)/2</f>
        <v>740</v>
      </c>
      <c r="L11" s="1">
        <f>SUM(C11-B11+F11-E11+I11-H11)</f>
        <v>1480</v>
      </c>
      <c r="M11" s="1">
        <f>SUM(K11*0.04+K11)</f>
        <v>769.6</v>
      </c>
    </row>
    <row r="12" spans="1:13" ht="34.5" customHeight="1" x14ac:dyDescent="0.2">
      <c r="A12" s="2" t="s">
        <v>20</v>
      </c>
      <c r="B12" s="28">
        <v>206880</v>
      </c>
      <c r="C12" s="28">
        <v>208038</v>
      </c>
      <c r="D12" s="9"/>
      <c r="E12" s="26"/>
      <c r="F12" s="26"/>
      <c r="G12" s="9"/>
      <c r="H12" s="28">
        <v>413150</v>
      </c>
      <c r="I12" s="28">
        <v>413240</v>
      </c>
      <c r="J12" s="1" t="s">
        <v>21</v>
      </c>
      <c r="K12" s="1">
        <f>SUM(C12-B12+F12-E12+I12-H12)/2</f>
        <v>624</v>
      </c>
      <c r="L12" s="1">
        <f>SUM(C12-B12+F12-E12+I12-H12)</f>
        <v>1248</v>
      </c>
      <c r="M12" s="1">
        <f>SUM(K12*0.04+K12)</f>
        <v>648.96</v>
      </c>
    </row>
    <row r="13" spans="1:13" ht="34.5" customHeight="1" x14ac:dyDescent="0.2">
      <c r="A13" s="2" t="s">
        <v>22</v>
      </c>
      <c r="B13" s="28">
        <v>208082</v>
      </c>
      <c r="C13" s="28">
        <v>208463</v>
      </c>
      <c r="D13" s="9"/>
      <c r="E13" s="26"/>
      <c r="F13" s="26"/>
      <c r="G13" s="9"/>
      <c r="H13" s="26"/>
      <c r="I13" s="26"/>
      <c r="J13" s="1" t="s">
        <v>23</v>
      </c>
      <c r="K13" s="1">
        <f>SUM(C13-B13+F13-E13+I13-H13)/2</f>
        <v>190.5</v>
      </c>
      <c r="L13" s="1">
        <f>SUM(C13-B13+F13-E13+I13-H13)</f>
        <v>381</v>
      </c>
      <c r="M13" s="1">
        <f>SUM(K13*0.04+K13)</f>
        <v>198.12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M20"/>
  <sheetViews>
    <sheetView workbookViewId="0">
      <selection activeCell="C14" sqref="C14"/>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42142</v>
      </c>
      <c r="C3" s="3">
        <v>42146</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208715</v>
      </c>
      <c r="C9" s="8">
        <v>209871</v>
      </c>
      <c r="D9" s="9"/>
      <c r="E9" s="26"/>
      <c r="F9" s="26"/>
      <c r="G9" s="9"/>
      <c r="H9" s="8">
        <v>413262</v>
      </c>
      <c r="I9" s="8">
        <v>413374</v>
      </c>
      <c r="J9" s="1" t="s">
        <v>15</v>
      </c>
      <c r="K9" s="1">
        <f>SUM(C9-B9+F9-E9+I9-H9)/2</f>
        <v>634</v>
      </c>
      <c r="L9" s="1">
        <f>SUM(C9-B9+F9-E9+I9-H9)</f>
        <v>1268</v>
      </c>
      <c r="M9" s="1">
        <f>SUM(K9*0.04+K9)</f>
        <v>659.36</v>
      </c>
    </row>
    <row r="10" spans="1:13" ht="34.5" customHeight="1" x14ac:dyDescent="0.2">
      <c r="A10" s="2" t="s">
        <v>16</v>
      </c>
      <c r="B10" s="8">
        <v>209929</v>
      </c>
      <c r="C10" s="8">
        <v>211055</v>
      </c>
      <c r="D10" s="9"/>
      <c r="E10" s="26"/>
      <c r="F10" s="26"/>
      <c r="G10" s="9"/>
      <c r="H10" s="8">
        <v>413377</v>
      </c>
      <c r="I10" s="8">
        <v>413481</v>
      </c>
      <c r="J10" s="1" t="s">
        <v>17</v>
      </c>
      <c r="K10" s="1">
        <f>SUM(C10-B10+F10-E10+I10-H10)/2</f>
        <v>615</v>
      </c>
      <c r="L10" s="1">
        <f>SUM(C10-B10+F10-E10+I10-H10)</f>
        <v>1230</v>
      </c>
      <c r="M10" s="1">
        <f>SUM(K10*0.04+K10)</f>
        <v>639.6</v>
      </c>
    </row>
    <row r="11" spans="1:13" ht="34.5" customHeight="1" x14ac:dyDescent="0.2">
      <c r="A11" s="2" t="s">
        <v>18</v>
      </c>
      <c r="B11" s="8">
        <v>211093</v>
      </c>
      <c r="C11" s="8">
        <v>212384</v>
      </c>
      <c r="D11" s="9"/>
      <c r="E11" s="26"/>
      <c r="F11" s="26"/>
      <c r="G11" s="9"/>
      <c r="H11" s="8">
        <v>413484</v>
      </c>
      <c r="I11" s="8">
        <v>413632</v>
      </c>
      <c r="J11" s="1" t="s">
        <v>19</v>
      </c>
      <c r="K11" s="1">
        <f>SUM(C11-B11+F11-E11+I11-H11)/2</f>
        <v>719.5</v>
      </c>
      <c r="L11" s="1">
        <f>SUM(C11-B11+F11-E11+I11-H11)</f>
        <v>1439</v>
      </c>
      <c r="M11" s="1">
        <f>SUM(K11*0.04+K11)</f>
        <v>748.28</v>
      </c>
    </row>
    <row r="12" spans="1:13" ht="34.5" customHeight="1" x14ac:dyDescent="0.2">
      <c r="A12" s="2" t="s">
        <v>20</v>
      </c>
      <c r="B12" s="28">
        <v>212420</v>
      </c>
      <c r="C12" s="28">
        <v>213505</v>
      </c>
      <c r="D12" s="9"/>
      <c r="E12" s="26"/>
      <c r="F12" s="26"/>
      <c r="G12" s="9"/>
      <c r="H12" s="28">
        <v>413636</v>
      </c>
      <c r="I12" s="28">
        <v>413715</v>
      </c>
      <c r="J12" s="1" t="s">
        <v>21</v>
      </c>
      <c r="K12" s="1">
        <f>SUM(C12-B12+F12-E12+I12-H12)/2</f>
        <v>582</v>
      </c>
      <c r="L12" s="1">
        <f>SUM(C12-B12+F12-E12+I12-H12)</f>
        <v>1164</v>
      </c>
      <c r="M12" s="1">
        <f>SUM(K12*0.04+K12)</f>
        <v>605.28</v>
      </c>
    </row>
    <row r="13" spans="1:13" ht="34.5" customHeight="1" x14ac:dyDescent="0.2">
      <c r="A13" s="2" t="s">
        <v>22</v>
      </c>
      <c r="B13" s="28">
        <v>213537</v>
      </c>
      <c r="C13" s="28">
        <v>213965</v>
      </c>
      <c r="D13" s="9"/>
      <c r="E13" s="26"/>
      <c r="F13" s="26"/>
      <c r="G13" s="9"/>
      <c r="H13" s="26"/>
      <c r="I13" s="26"/>
      <c r="J13" s="1" t="s">
        <v>23</v>
      </c>
      <c r="K13" s="1">
        <f>SUM(C13-B13+F13-E13+I13-H13)/2</f>
        <v>214</v>
      </c>
      <c r="L13" s="1">
        <f>SUM(C13-B13+F13-E13+I13-H13)</f>
        <v>428</v>
      </c>
      <c r="M13" s="1">
        <f>SUM(K13*0.04+K13)</f>
        <v>222.56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42149</v>
      </c>
      <c r="C3" s="3">
        <v>42153</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6"/>
      <c r="C9" s="26"/>
      <c r="D9" s="9"/>
      <c r="E9" s="26"/>
      <c r="F9" s="26"/>
      <c r="G9" s="9"/>
      <c r="H9" s="26"/>
      <c r="I9" s="26"/>
      <c r="J9" s="1" t="s">
        <v>15</v>
      </c>
      <c r="K9" s="1">
        <f>SUM(C9-B9+F9-E9+I9-H9)/2</f>
        <v>0</v>
      </c>
      <c r="L9" s="1">
        <f>SUM(C9-B9+F9-E9+I9-H9)</f>
        <v>0</v>
      </c>
      <c r="M9" s="1">
        <f>SUM(K9*0.04+K9)</f>
        <v>0</v>
      </c>
    </row>
    <row r="10" spans="1:13" ht="34.5" customHeight="1" x14ac:dyDescent="0.2">
      <c r="A10" s="2" t="s">
        <v>16</v>
      </c>
      <c r="B10" s="8">
        <v>214138</v>
      </c>
      <c r="C10" s="8">
        <v>215249</v>
      </c>
      <c r="D10" s="9"/>
      <c r="E10" s="26"/>
      <c r="F10" s="26"/>
      <c r="G10" s="9"/>
      <c r="H10" s="8">
        <v>413732</v>
      </c>
      <c r="I10" s="8">
        <v>413811</v>
      </c>
      <c r="J10" s="1" t="s">
        <v>17</v>
      </c>
      <c r="K10" s="1">
        <f>SUM(C10-B10+F10-E10+I10-H10)/2</f>
        <v>595</v>
      </c>
      <c r="L10" s="1">
        <f>SUM(C10-B10+F10-E10+I10-H10)</f>
        <v>1190</v>
      </c>
      <c r="M10" s="1">
        <f>SUM(K10*0.04+K10)</f>
        <v>618.79999999999995</v>
      </c>
    </row>
    <row r="11" spans="1:13" ht="34.5" customHeight="1" x14ac:dyDescent="0.2">
      <c r="A11" s="2" t="s">
        <v>18</v>
      </c>
      <c r="B11" s="8">
        <v>215282</v>
      </c>
      <c r="C11" s="8">
        <v>216550</v>
      </c>
      <c r="D11" s="9"/>
      <c r="E11" s="26"/>
      <c r="F11" s="26"/>
      <c r="G11" s="9"/>
      <c r="H11" s="8">
        <v>413820</v>
      </c>
      <c r="I11" s="8">
        <v>413911</v>
      </c>
      <c r="J11" s="1" t="s">
        <v>19</v>
      </c>
      <c r="K11" s="1">
        <f>SUM(C11-B11+F11-E11+I11-H11)/2</f>
        <v>679.5</v>
      </c>
      <c r="L11" s="1">
        <f>SUM(C11-B11+F11-E11+I11-H11)</f>
        <v>1359</v>
      </c>
      <c r="M11" s="1">
        <f>SUM(K11*0.04+K11)</f>
        <v>706.68</v>
      </c>
    </row>
    <row r="12" spans="1:13" ht="34.5" customHeight="1" x14ac:dyDescent="0.2">
      <c r="A12" s="2" t="s">
        <v>20</v>
      </c>
      <c r="B12" s="28">
        <v>216583</v>
      </c>
      <c r="C12" s="28">
        <v>217695</v>
      </c>
      <c r="D12" s="9"/>
      <c r="E12" s="26"/>
      <c r="F12" s="26"/>
      <c r="G12" s="9"/>
      <c r="H12" s="28">
        <v>413918</v>
      </c>
      <c r="I12" s="28">
        <v>414037</v>
      </c>
      <c r="J12" s="1" t="s">
        <v>21</v>
      </c>
      <c r="K12" s="1">
        <f>SUM(C12-B12+F12-E12+I12-H12)/2</f>
        <v>615.5</v>
      </c>
      <c r="L12" s="1">
        <f>SUM(C12-B12+F12-E12+I12-H12)</f>
        <v>1231</v>
      </c>
      <c r="M12" s="1">
        <f>SUM(K12*0.04+K12)</f>
        <v>640.12</v>
      </c>
    </row>
    <row r="13" spans="1:13" ht="34.5" customHeight="1" x14ac:dyDescent="0.2">
      <c r="A13" s="2" t="s">
        <v>22</v>
      </c>
      <c r="B13" s="28">
        <v>217726</v>
      </c>
      <c r="C13" s="28">
        <v>218389</v>
      </c>
      <c r="D13" s="9"/>
      <c r="E13" s="26"/>
      <c r="F13" s="26"/>
      <c r="G13" s="9"/>
      <c r="H13" s="26"/>
      <c r="I13" s="26"/>
      <c r="J13" s="1" t="s">
        <v>23</v>
      </c>
      <c r="K13" s="1">
        <f>SUM(C13-B13+F13-E13+I13-H13)/2</f>
        <v>331.5</v>
      </c>
      <c r="L13" s="1">
        <f>SUM(C13-B13+F13-E13+I13-H13)</f>
        <v>663</v>
      </c>
      <c r="M13" s="1">
        <f>SUM(K13*0.04+K13)</f>
        <v>344.76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M20"/>
  <sheetViews>
    <sheetView workbookViewId="0">
      <selection activeCell="B9" sqref="B9:I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42156</v>
      </c>
      <c r="C3" s="3">
        <v>42160</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218500</v>
      </c>
      <c r="C9" s="8">
        <v>219532</v>
      </c>
      <c r="D9" s="9"/>
      <c r="E9" s="26"/>
      <c r="F9" s="26"/>
      <c r="G9" s="9"/>
      <c r="H9" s="8">
        <v>414053</v>
      </c>
      <c r="I9" s="8">
        <v>414120</v>
      </c>
      <c r="J9" s="1" t="s">
        <v>15</v>
      </c>
      <c r="K9" s="1">
        <f>SUM(C9-B9+F9-E9+I9-H9)/2</f>
        <v>549.5</v>
      </c>
      <c r="L9" s="1">
        <f>SUM(C9-B9+F9-E9+I9-H9)</f>
        <v>1099</v>
      </c>
      <c r="M9" s="1">
        <f>SUM(K9*0.04+K9)</f>
        <v>571.48</v>
      </c>
    </row>
    <row r="10" spans="1:13" ht="34.5" customHeight="1" x14ac:dyDescent="0.2">
      <c r="A10" s="2" t="s">
        <v>16</v>
      </c>
      <c r="B10" s="8">
        <v>219545</v>
      </c>
      <c r="C10" s="8">
        <v>220770</v>
      </c>
      <c r="D10" s="9"/>
      <c r="E10" s="26"/>
      <c r="F10" s="26"/>
      <c r="G10" s="9"/>
      <c r="H10" s="8">
        <v>414130</v>
      </c>
      <c r="I10" s="8">
        <v>414221</v>
      </c>
      <c r="J10" s="1" t="s">
        <v>17</v>
      </c>
      <c r="K10" s="1">
        <f>SUM(C10-B10+F10-E10+I10-H10)/2</f>
        <v>658</v>
      </c>
      <c r="L10" s="1">
        <f>SUM(C10-B10+F10-E10+I10-H10)</f>
        <v>1316</v>
      </c>
      <c r="M10" s="1">
        <f>SUM(K10*0.04+K10)</f>
        <v>684.32</v>
      </c>
    </row>
    <row r="11" spans="1:13" ht="34.5" customHeight="1" x14ac:dyDescent="0.2">
      <c r="A11" s="2" t="s">
        <v>18</v>
      </c>
      <c r="B11" s="8">
        <v>220812</v>
      </c>
      <c r="C11" s="8">
        <v>221939</v>
      </c>
      <c r="D11" s="9"/>
      <c r="E11" s="26"/>
      <c r="F11" s="26"/>
      <c r="G11" s="9"/>
      <c r="H11" s="8">
        <v>414242</v>
      </c>
      <c r="I11" s="8">
        <v>414358</v>
      </c>
      <c r="J11" s="1" t="s">
        <v>19</v>
      </c>
      <c r="K11" s="1">
        <f>SUM(C11-B11+F11-E11+I11-H11)/2</f>
        <v>621.5</v>
      </c>
      <c r="L11" s="1">
        <f>SUM(C11-B11+F11-E11+I11-H11)</f>
        <v>1243</v>
      </c>
      <c r="M11" s="1">
        <f>SUM(K11*0.04+K11)</f>
        <v>646.36</v>
      </c>
    </row>
    <row r="12" spans="1:13" ht="34.5" customHeight="1" x14ac:dyDescent="0.2">
      <c r="A12" s="2" t="s">
        <v>20</v>
      </c>
      <c r="B12" s="28">
        <v>221976</v>
      </c>
      <c r="C12" s="28">
        <v>223056</v>
      </c>
      <c r="D12" s="9"/>
      <c r="E12" s="26"/>
      <c r="F12" s="26"/>
      <c r="G12" s="9"/>
      <c r="H12" s="28">
        <v>414366</v>
      </c>
      <c r="I12" s="28">
        <v>414522</v>
      </c>
      <c r="J12" s="1" t="s">
        <v>21</v>
      </c>
      <c r="K12" s="1">
        <f>SUM(C12-B12+F12-E12+I12-H12)/2</f>
        <v>618</v>
      </c>
      <c r="L12" s="1">
        <f>SUM(C12-B12+F12-E12+I12-H12)</f>
        <v>1236</v>
      </c>
      <c r="M12" s="1">
        <f>SUM(K12*0.04+K12)</f>
        <v>642.72</v>
      </c>
    </row>
    <row r="13" spans="1:13" ht="34.5" customHeight="1" x14ac:dyDescent="0.2">
      <c r="A13" s="2" t="s">
        <v>22</v>
      </c>
      <c r="B13" s="28">
        <v>223108</v>
      </c>
      <c r="C13" s="28">
        <v>223457</v>
      </c>
      <c r="D13" s="9"/>
      <c r="E13" s="26"/>
      <c r="F13" s="26"/>
      <c r="G13" s="9"/>
      <c r="H13" s="26"/>
      <c r="I13" s="26"/>
      <c r="J13" s="1" t="s">
        <v>23</v>
      </c>
      <c r="K13" s="1">
        <f>SUM(C13-B13+F13-E13+I13-H13)/2</f>
        <v>174.5</v>
      </c>
      <c r="L13" s="1">
        <f>SUM(C13-B13+F13-E13+I13-H13)</f>
        <v>349</v>
      </c>
      <c r="M13" s="1">
        <f>SUM(K13*0.04+K13)</f>
        <v>181.48</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20"/>
  <sheetViews>
    <sheetView workbookViewId="0">
      <selection activeCell="B9" sqref="B9"/>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41848</v>
      </c>
      <c r="C3" s="3">
        <v>41852</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814493</v>
      </c>
      <c r="C9" s="8">
        <v>815281</v>
      </c>
      <c r="D9" s="9"/>
      <c r="E9" s="8">
        <v>66522</v>
      </c>
      <c r="F9" s="8">
        <v>66540</v>
      </c>
      <c r="G9" s="9"/>
      <c r="H9" s="8">
        <v>365095</v>
      </c>
      <c r="I9" s="8">
        <v>365184</v>
      </c>
      <c r="J9" s="1" t="s">
        <v>15</v>
      </c>
      <c r="K9" s="1">
        <f>SUM(C9-B9+F9-E9+I9-H9)/2</f>
        <v>447.5</v>
      </c>
      <c r="L9" s="1">
        <f>SUM(C9-B9+F9-E9+I9-H9)</f>
        <v>895</v>
      </c>
      <c r="M9" s="1">
        <f>SUM(K9*0.04+K9)</f>
        <v>465.4</v>
      </c>
    </row>
    <row r="10" spans="1:13" ht="34.5" customHeight="1" x14ac:dyDescent="0.2">
      <c r="A10" s="2" t="s">
        <v>16</v>
      </c>
      <c r="B10" s="8">
        <v>815312</v>
      </c>
      <c r="C10" s="8">
        <v>816207</v>
      </c>
      <c r="D10" s="9"/>
      <c r="E10" s="8">
        <v>66544</v>
      </c>
      <c r="F10" s="8">
        <v>66567</v>
      </c>
      <c r="G10" s="9"/>
      <c r="H10" s="8">
        <v>365214</v>
      </c>
      <c r="I10" s="8">
        <v>365306</v>
      </c>
      <c r="J10" s="1" t="s">
        <v>17</v>
      </c>
      <c r="K10" s="1">
        <f>SUM(C10-B10+F10-E10+I10-H10)/2</f>
        <v>505</v>
      </c>
      <c r="L10" s="1">
        <f>SUM(C10-B10+F10-E10+I10-H10)</f>
        <v>1010</v>
      </c>
      <c r="M10" s="1">
        <f>SUM(K10*0.04+K10)</f>
        <v>525.20000000000005</v>
      </c>
    </row>
    <row r="11" spans="1:13" ht="34.5" customHeight="1" x14ac:dyDescent="0.2">
      <c r="A11" s="2" t="s">
        <v>18</v>
      </c>
      <c r="B11" s="8">
        <v>816238</v>
      </c>
      <c r="C11" s="8">
        <v>817070</v>
      </c>
      <c r="D11" s="9"/>
      <c r="E11" s="8">
        <v>66582</v>
      </c>
      <c r="F11" s="8">
        <v>66606</v>
      </c>
      <c r="G11" s="9"/>
      <c r="H11" s="8">
        <v>365368</v>
      </c>
      <c r="I11" s="8">
        <v>365488</v>
      </c>
      <c r="J11" s="1" t="s">
        <v>19</v>
      </c>
      <c r="K11" s="1">
        <f>SUM(C11-B11+F11-E11+I11-H11)/2</f>
        <v>488</v>
      </c>
      <c r="L11" s="1">
        <f>SUM(C11-B11+F11-E11+I11-H11)</f>
        <v>976</v>
      </c>
      <c r="M11" s="1">
        <f>SUM(K11*0.04+K11)</f>
        <v>507.52</v>
      </c>
    </row>
    <row r="12" spans="1:13" ht="34.5" customHeight="1" x14ac:dyDescent="0.2">
      <c r="A12" s="2" t="s">
        <v>20</v>
      </c>
      <c r="B12" s="8">
        <v>817100</v>
      </c>
      <c r="C12" s="8">
        <v>818003</v>
      </c>
      <c r="D12" s="9"/>
      <c r="E12" s="8">
        <v>66615</v>
      </c>
      <c r="F12" s="8">
        <v>66635</v>
      </c>
      <c r="G12" s="9"/>
      <c r="H12" s="8">
        <v>365500</v>
      </c>
      <c r="I12" s="8">
        <v>365592</v>
      </c>
      <c r="J12" s="1" t="s">
        <v>21</v>
      </c>
      <c r="K12" s="1">
        <f>SUM(C12-B12+F12-E12+I12-H12)/2</f>
        <v>507.5</v>
      </c>
      <c r="L12" s="1">
        <f>SUM(C12-B12+F12-E12+I12-H12)</f>
        <v>1015</v>
      </c>
      <c r="M12" s="1">
        <f>SUM(K12*0.04+K12)</f>
        <v>527.79999999999995</v>
      </c>
    </row>
    <row r="13" spans="1:13" ht="34.5" customHeight="1" x14ac:dyDescent="0.2">
      <c r="A13" s="2" t="s">
        <v>22</v>
      </c>
      <c r="B13" s="8">
        <v>818038</v>
      </c>
      <c r="C13" s="8">
        <v>818336</v>
      </c>
      <c r="D13" s="9"/>
      <c r="E13" s="8">
        <v>66639</v>
      </c>
      <c r="F13" s="8">
        <v>66645</v>
      </c>
      <c r="G13" s="9"/>
      <c r="H13" s="8">
        <v>365641</v>
      </c>
      <c r="I13" s="8">
        <v>365675</v>
      </c>
      <c r="J13" s="1" t="s">
        <v>23</v>
      </c>
      <c r="K13" s="1">
        <f>SUM(C13-B13+F13-E13+I13-H13)/2</f>
        <v>169</v>
      </c>
      <c r="L13" s="1">
        <f>SUM(C13-B13+F13-E13+I13-H13)</f>
        <v>338</v>
      </c>
      <c r="M13" s="1">
        <f>SUM(K13*0.04+K13)</f>
        <v>175.76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M20"/>
  <sheetViews>
    <sheetView workbookViewId="0">
      <selection activeCell="B9" sqref="B9"/>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42163</v>
      </c>
      <c r="C3" s="3">
        <v>42167</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223748</v>
      </c>
      <c r="C9" s="8">
        <v>224880</v>
      </c>
      <c r="D9" s="9"/>
      <c r="E9" s="26"/>
      <c r="F9" s="26"/>
      <c r="G9" s="9"/>
      <c r="H9" s="8">
        <v>414546</v>
      </c>
      <c r="I9" s="8">
        <v>414662</v>
      </c>
      <c r="J9" s="1" t="s">
        <v>15</v>
      </c>
      <c r="K9" s="1">
        <f>SUM(C9-B9+F9-E9+I9-H9)/2</f>
        <v>624</v>
      </c>
      <c r="L9" s="1">
        <f>SUM(C9-B9+F9-E9+I9-H9)</f>
        <v>1248</v>
      </c>
      <c r="M9" s="1">
        <f>SUM(K9*0.04+K9)</f>
        <v>648.96</v>
      </c>
    </row>
    <row r="10" spans="1:13" ht="34.5" customHeight="1" x14ac:dyDescent="0.2">
      <c r="A10" s="2" t="s">
        <v>16</v>
      </c>
      <c r="B10" s="8">
        <v>224942</v>
      </c>
      <c r="C10" s="8">
        <v>226113</v>
      </c>
      <c r="D10" s="9"/>
      <c r="E10" s="26"/>
      <c r="F10" s="26"/>
      <c r="G10" s="9"/>
      <c r="H10" s="8">
        <v>414668</v>
      </c>
      <c r="I10" s="8">
        <v>414810</v>
      </c>
      <c r="J10" s="1" t="s">
        <v>17</v>
      </c>
      <c r="K10" s="1">
        <f>SUM(C10-B10+F10-E10+I10-H10)/2</f>
        <v>656.5</v>
      </c>
      <c r="L10" s="1">
        <f>SUM(C10-B10+F10-E10+I10-H10)</f>
        <v>1313</v>
      </c>
      <c r="M10" s="1">
        <f>SUM(K10*0.04+K10)</f>
        <v>682.76</v>
      </c>
    </row>
    <row r="11" spans="1:13" ht="34.5" customHeight="1" x14ac:dyDescent="0.2">
      <c r="A11" s="2" t="s">
        <v>18</v>
      </c>
      <c r="B11" s="8">
        <v>226171</v>
      </c>
      <c r="C11" s="8">
        <v>227310</v>
      </c>
      <c r="D11" s="9"/>
      <c r="E11" s="26"/>
      <c r="F11" s="26"/>
      <c r="G11" s="9"/>
      <c r="H11" s="8">
        <v>414816</v>
      </c>
      <c r="I11" s="8">
        <v>414919</v>
      </c>
      <c r="J11" s="1" t="s">
        <v>19</v>
      </c>
      <c r="K11" s="1">
        <f>SUM(C11-B11+F11-E11+I11-H11)/2</f>
        <v>621</v>
      </c>
      <c r="L11" s="1">
        <f>SUM(C11-B11+F11-E11+I11-H11)</f>
        <v>1242</v>
      </c>
      <c r="M11" s="1">
        <f>SUM(K11*0.04+K11)</f>
        <v>645.84</v>
      </c>
    </row>
    <row r="12" spans="1:13" ht="34.5" customHeight="1" x14ac:dyDescent="0.2">
      <c r="A12" s="2" t="s">
        <v>20</v>
      </c>
      <c r="B12" s="28">
        <v>227367</v>
      </c>
      <c r="C12" s="28">
        <v>228416</v>
      </c>
      <c r="D12" s="9"/>
      <c r="E12" s="26"/>
      <c r="F12" s="26"/>
      <c r="G12" s="9"/>
      <c r="H12" s="28">
        <v>414927</v>
      </c>
      <c r="I12" s="28">
        <v>415019</v>
      </c>
      <c r="J12" s="1" t="s">
        <v>21</v>
      </c>
      <c r="K12" s="1">
        <f>SUM(C12-B12+F12-E12+I12-H12)/2</f>
        <v>570.5</v>
      </c>
      <c r="L12" s="1">
        <f>SUM(C12-B12+F12-E12+I12-H12)</f>
        <v>1141</v>
      </c>
      <c r="M12" s="1">
        <f>SUM(K12*0.04+K12)</f>
        <v>593.32000000000005</v>
      </c>
    </row>
    <row r="13" spans="1:13" ht="34.5" customHeight="1" x14ac:dyDescent="0.2">
      <c r="A13" s="2" t="s">
        <v>22</v>
      </c>
      <c r="B13" s="28">
        <v>228488</v>
      </c>
      <c r="C13" s="28">
        <v>228926</v>
      </c>
      <c r="D13" s="9"/>
      <c r="E13" s="26"/>
      <c r="F13" s="26"/>
      <c r="G13" s="9"/>
      <c r="H13" s="26"/>
      <c r="I13" s="26"/>
      <c r="J13" s="1" t="s">
        <v>23</v>
      </c>
      <c r="K13" s="1">
        <f>SUM(C13-B13+F13-E13+I13-H13)/2</f>
        <v>219</v>
      </c>
      <c r="L13" s="1">
        <f>SUM(C13-B13+F13-E13+I13-H13)</f>
        <v>438</v>
      </c>
      <c r="M13" s="1">
        <f>SUM(K13*0.04+K13)</f>
        <v>227.76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42170</v>
      </c>
      <c r="C3" s="3">
        <v>42174</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229288</v>
      </c>
      <c r="C9" s="8">
        <v>230328</v>
      </c>
      <c r="D9" s="9"/>
      <c r="E9" s="26"/>
      <c r="F9" s="26"/>
      <c r="G9" s="9"/>
      <c r="H9" s="8">
        <v>415036</v>
      </c>
      <c r="I9" s="8">
        <v>415147</v>
      </c>
      <c r="J9" s="1" t="s">
        <v>15</v>
      </c>
      <c r="K9" s="1">
        <f>SUM(C9-B9+F9-E9+I9-H9)/2</f>
        <v>575.5</v>
      </c>
      <c r="L9" s="1">
        <f>SUM(C9-B9+F9-E9+I9-H9)</f>
        <v>1151</v>
      </c>
      <c r="M9" s="1">
        <f>SUM(K9*0.04+K9)</f>
        <v>598.52</v>
      </c>
    </row>
    <row r="10" spans="1:13" ht="34.5" customHeight="1" x14ac:dyDescent="0.2">
      <c r="A10" s="2" t="s">
        <v>16</v>
      </c>
      <c r="B10" s="8">
        <v>230411</v>
      </c>
      <c r="C10" s="8">
        <v>231701</v>
      </c>
      <c r="D10" s="9"/>
      <c r="E10" s="26"/>
      <c r="F10" s="26"/>
      <c r="G10" s="9"/>
      <c r="H10" s="8">
        <v>415151</v>
      </c>
      <c r="I10" s="8">
        <v>415285</v>
      </c>
      <c r="J10" s="1" t="s">
        <v>17</v>
      </c>
      <c r="K10" s="1">
        <f>SUM(C10-B10+F10-E10+I10-H10)/2</f>
        <v>712</v>
      </c>
      <c r="L10" s="1">
        <f>SUM(C10-B10+F10-E10+I10-H10)</f>
        <v>1424</v>
      </c>
      <c r="M10" s="1">
        <f>SUM(K10*0.04+K10)</f>
        <v>740.48</v>
      </c>
    </row>
    <row r="11" spans="1:13" ht="34.5" customHeight="1" x14ac:dyDescent="0.2">
      <c r="A11" s="2" t="s">
        <v>18</v>
      </c>
      <c r="B11" s="8">
        <v>231748</v>
      </c>
      <c r="C11" s="8">
        <v>232932</v>
      </c>
      <c r="D11" s="9"/>
      <c r="E11" s="26"/>
      <c r="F11" s="26"/>
      <c r="G11" s="9"/>
      <c r="H11" s="8">
        <v>415288</v>
      </c>
      <c r="I11" s="8">
        <v>415432</v>
      </c>
      <c r="J11" s="1" t="s">
        <v>19</v>
      </c>
      <c r="K11" s="1">
        <f>SUM(C11-B11+F11-E11+I11-H11)/2</f>
        <v>664</v>
      </c>
      <c r="L11" s="1">
        <f>SUM(C11-B11+F11-E11+I11-H11)</f>
        <v>1328</v>
      </c>
      <c r="M11" s="1">
        <f>SUM(K11*0.04+K11)</f>
        <v>690.56</v>
      </c>
    </row>
    <row r="12" spans="1:13" ht="34.5" customHeight="1" x14ac:dyDescent="0.2">
      <c r="A12" s="2" t="s">
        <v>20</v>
      </c>
      <c r="B12" s="28">
        <v>232996</v>
      </c>
      <c r="C12" s="28">
        <v>234126</v>
      </c>
      <c r="D12" s="9"/>
      <c r="E12" s="26"/>
      <c r="F12" s="26"/>
      <c r="G12" s="9"/>
      <c r="H12" s="28">
        <v>415439</v>
      </c>
      <c r="I12" s="28">
        <v>415590</v>
      </c>
      <c r="J12" s="1" t="s">
        <v>21</v>
      </c>
      <c r="K12" s="1">
        <f>SUM(C12-B12+F12-E12+I12-H12)/2</f>
        <v>640.5</v>
      </c>
      <c r="L12" s="1">
        <f>SUM(C12-B12+F12-E12+I12-H12)</f>
        <v>1281</v>
      </c>
      <c r="M12" s="1">
        <f>SUM(K12*0.04+K12)</f>
        <v>666.12</v>
      </c>
    </row>
    <row r="13" spans="1:13" ht="34.5" customHeight="1" x14ac:dyDescent="0.2">
      <c r="A13" s="2" t="s">
        <v>22</v>
      </c>
      <c r="B13" s="28">
        <v>234169</v>
      </c>
      <c r="C13" s="28">
        <v>234651</v>
      </c>
      <c r="D13" s="9"/>
      <c r="E13" s="26"/>
      <c r="F13" s="26"/>
      <c r="G13" s="9"/>
      <c r="H13" s="26"/>
      <c r="I13" s="26"/>
      <c r="J13" s="1" t="s">
        <v>23</v>
      </c>
      <c r="K13" s="1">
        <f>SUM(C13-B13+F13-E13+I13-H13)/2</f>
        <v>241</v>
      </c>
      <c r="L13" s="1">
        <f>SUM(C13-B13+F13-E13+I13-H13)</f>
        <v>482</v>
      </c>
      <c r="M13" s="1">
        <f>SUM(K13*0.04+K13)</f>
        <v>250.64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42177</v>
      </c>
      <c r="C3" s="3">
        <v>42181</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234869</v>
      </c>
      <c r="C9" s="8">
        <v>235904</v>
      </c>
      <c r="D9" s="9"/>
      <c r="E9" s="26"/>
      <c r="F9" s="26"/>
      <c r="G9" s="9"/>
      <c r="H9" s="8">
        <v>415605</v>
      </c>
      <c r="I9" s="8">
        <v>415707</v>
      </c>
      <c r="J9" s="1" t="s">
        <v>15</v>
      </c>
      <c r="K9" s="1">
        <f>SUM(C9-B9+F9-E9+I9-H9)/2</f>
        <v>568.5</v>
      </c>
      <c r="L9" s="1">
        <f>SUM(C9-B9+F9-E9+I9-H9)</f>
        <v>1137</v>
      </c>
      <c r="M9" s="1">
        <f>SUM(K9*0.04+K9)</f>
        <v>591.24</v>
      </c>
    </row>
    <row r="10" spans="1:13" ht="34.5" customHeight="1" x14ac:dyDescent="0.2">
      <c r="A10" s="2" t="s">
        <v>16</v>
      </c>
      <c r="B10" s="8">
        <v>235949</v>
      </c>
      <c r="C10" s="8">
        <v>236454</v>
      </c>
      <c r="D10" s="9"/>
      <c r="E10" s="26"/>
      <c r="F10" s="26"/>
      <c r="G10" s="9"/>
      <c r="H10" s="8">
        <v>415712</v>
      </c>
      <c r="I10" s="8">
        <v>415756</v>
      </c>
      <c r="J10" s="1" t="s">
        <v>17</v>
      </c>
      <c r="K10" s="1">
        <f>SUM(C10-B10+F10-E10+I10-H10)/2</f>
        <v>274.5</v>
      </c>
      <c r="L10" s="1">
        <f>SUM(C10-B10+F10-E10+I10-H10)</f>
        <v>549</v>
      </c>
      <c r="M10" s="1">
        <f>SUM(K10*0.04+K10)</f>
        <v>285.48</v>
      </c>
    </row>
    <row r="11" spans="1:13" ht="34.5" customHeight="1" x14ac:dyDescent="0.2">
      <c r="A11" s="2" t="s">
        <v>18</v>
      </c>
      <c r="B11" s="8">
        <v>236488</v>
      </c>
      <c r="C11" s="8">
        <v>236993</v>
      </c>
      <c r="D11" s="9"/>
      <c r="E11" s="26"/>
      <c r="F11" s="26"/>
      <c r="G11" s="9"/>
      <c r="H11" s="8">
        <v>415763</v>
      </c>
      <c r="I11" s="8">
        <v>415816</v>
      </c>
      <c r="J11" s="1" t="s">
        <v>19</v>
      </c>
      <c r="K11" s="1">
        <f>SUM(C11-B11+F11-E11+I11-H11)/2</f>
        <v>279</v>
      </c>
      <c r="L11" s="1">
        <f>SUM(C11-B11+F11-E11+I11-H11)</f>
        <v>558</v>
      </c>
      <c r="M11" s="1">
        <f>SUM(K11*0.04+K11)</f>
        <v>290.16000000000003</v>
      </c>
    </row>
    <row r="12" spans="1:13" ht="34.5" customHeight="1" x14ac:dyDescent="0.2">
      <c r="A12" s="2" t="s">
        <v>20</v>
      </c>
      <c r="B12" s="28">
        <v>237035</v>
      </c>
      <c r="C12" s="28">
        <v>237581</v>
      </c>
      <c r="D12" s="9"/>
      <c r="E12" s="26"/>
      <c r="F12" s="26"/>
      <c r="G12" s="9"/>
      <c r="H12" s="28">
        <v>415828</v>
      </c>
      <c r="I12" s="28">
        <v>415879</v>
      </c>
      <c r="J12" s="1" t="s">
        <v>21</v>
      </c>
      <c r="K12" s="1">
        <f>SUM(C12-B12+F12-E12+I12-H12)/2</f>
        <v>298.5</v>
      </c>
      <c r="L12" s="1">
        <f>SUM(C12-B12+F12-E12+I12-H12)</f>
        <v>597</v>
      </c>
      <c r="M12" s="1">
        <f>SUM(K12*0.04+K12)</f>
        <v>310.44</v>
      </c>
    </row>
    <row r="13" spans="1:13" ht="34.5" customHeight="1" x14ac:dyDescent="0.2">
      <c r="A13" s="2" t="s">
        <v>22</v>
      </c>
      <c r="B13" s="28">
        <v>237628</v>
      </c>
      <c r="C13" s="28">
        <v>238063</v>
      </c>
      <c r="D13" s="9"/>
      <c r="E13" s="26"/>
      <c r="F13" s="26"/>
      <c r="G13" s="9"/>
      <c r="H13" s="26"/>
      <c r="I13" s="26"/>
      <c r="J13" s="1" t="s">
        <v>23</v>
      </c>
      <c r="K13" s="1">
        <f>SUM(C13-B13+F13-E13+I13-H13)/2</f>
        <v>217.5</v>
      </c>
      <c r="L13" s="1">
        <f>SUM(C13-B13+F13-E13+I13-H13)</f>
        <v>435</v>
      </c>
      <c r="M13" s="1">
        <f>SUM(K13*0.04+K13)</f>
        <v>226.2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M20"/>
  <sheetViews>
    <sheetView workbookViewId="0">
      <selection activeCell="B12" sqref="B12"/>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42184</v>
      </c>
      <c r="C3" s="3">
        <v>42188</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238286</v>
      </c>
      <c r="C9" s="8">
        <v>239172</v>
      </c>
      <c r="D9" s="9"/>
      <c r="E9" s="26"/>
      <c r="F9" s="26"/>
      <c r="G9" s="9"/>
      <c r="H9" s="8">
        <v>415901</v>
      </c>
      <c r="I9" s="8">
        <v>415937</v>
      </c>
      <c r="J9" s="1" t="s">
        <v>15</v>
      </c>
      <c r="K9" s="1">
        <f>SUM(C9-B9+F9-E9+I9-H9)/2</f>
        <v>461</v>
      </c>
      <c r="L9" s="1">
        <f>SUM(C9-B9+F9-E9+I9-H9)</f>
        <v>922</v>
      </c>
      <c r="M9" s="1">
        <f>SUM(K9*0.04+K9)</f>
        <v>479.44</v>
      </c>
    </row>
    <row r="10" spans="1:13" ht="34.5" customHeight="1" x14ac:dyDescent="0.2">
      <c r="A10" s="2" t="s">
        <v>16</v>
      </c>
      <c r="B10" s="8">
        <v>239197</v>
      </c>
      <c r="C10" s="8">
        <v>240365</v>
      </c>
      <c r="D10" s="9"/>
      <c r="E10" s="26"/>
      <c r="F10" s="26"/>
      <c r="G10" s="9"/>
      <c r="H10" s="8">
        <v>415940</v>
      </c>
      <c r="I10" s="8">
        <v>416018</v>
      </c>
      <c r="J10" s="1" t="s">
        <v>17</v>
      </c>
      <c r="K10" s="1">
        <f>SUM(C10-B10+F10-E10+I10-H10)/2</f>
        <v>623</v>
      </c>
      <c r="L10" s="1">
        <f>SUM(C10-B10+F10-E10+I10-H10)</f>
        <v>1246</v>
      </c>
      <c r="M10" s="1">
        <f>SUM(K10*0.04+K10)</f>
        <v>647.91999999999996</v>
      </c>
    </row>
    <row r="11" spans="1:13" ht="34.5" customHeight="1" x14ac:dyDescent="0.2">
      <c r="A11" s="2" t="s">
        <v>18</v>
      </c>
      <c r="B11" s="8">
        <v>240399</v>
      </c>
      <c r="C11" s="8">
        <v>241467</v>
      </c>
      <c r="D11" s="9"/>
      <c r="E11" s="26"/>
      <c r="F11" s="26"/>
      <c r="G11" s="9"/>
      <c r="H11" s="26"/>
      <c r="I11" s="26"/>
      <c r="J11" s="1" t="s">
        <v>19</v>
      </c>
      <c r="K11" s="1">
        <f>SUM(C11-B11+F11-E11+I11-H11)/2</f>
        <v>534</v>
      </c>
      <c r="L11" s="1">
        <f>SUM(C11-B11+F11-E11+I11-H11)</f>
        <v>1068</v>
      </c>
      <c r="M11" s="1">
        <f>SUM(K11*0.04+K11)</f>
        <v>555.36</v>
      </c>
    </row>
    <row r="12" spans="1:13" ht="34.5" customHeight="1" x14ac:dyDescent="0.2">
      <c r="A12" s="2" t="s">
        <v>20</v>
      </c>
      <c r="B12" s="28">
        <v>241525</v>
      </c>
      <c r="C12" s="28">
        <v>242687</v>
      </c>
      <c r="D12" s="9"/>
      <c r="E12" s="26"/>
      <c r="F12" s="26"/>
      <c r="G12" s="9"/>
      <c r="H12" s="27"/>
      <c r="I12" s="27"/>
      <c r="J12" s="1" t="s">
        <v>21</v>
      </c>
      <c r="K12" s="1">
        <f>SUM(C12-B12+F12-E12+I12-H12)/2</f>
        <v>581</v>
      </c>
      <c r="L12" s="1">
        <f>SUM(C12-B12+F12-E12+I12-H12)</f>
        <v>1162</v>
      </c>
      <c r="M12" s="1">
        <f>SUM(K12*0.04+K12)</f>
        <v>604.24</v>
      </c>
    </row>
    <row r="13" spans="1:13" ht="34.5" customHeight="1" x14ac:dyDescent="0.2">
      <c r="A13" s="2" t="s">
        <v>22</v>
      </c>
      <c r="B13" s="27"/>
      <c r="C13" s="27"/>
      <c r="D13" s="9"/>
      <c r="E13" s="26"/>
      <c r="F13" s="26"/>
      <c r="G13" s="9"/>
      <c r="H13" s="26"/>
      <c r="I13" s="26"/>
      <c r="J13" s="1" t="s">
        <v>23</v>
      </c>
      <c r="K13" s="1">
        <f>SUM(C13-B13+F13-E13+I13-H13)/2</f>
        <v>0</v>
      </c>
      <c r="L13" s="1">
        <f>SUM(C13-B13+F13-E13+I13-H13)</f>
        <v>0</v>
      </c>
      <c r="M13" s="1">
        <f>SUM(K13*0.04+K13)</f>
        <v>0</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42191</v>
      </c>
      <c r="C3" s="3">
        <v>42195</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242737</v>
      </c>
      <c r="C9" s="8">
        <v>243751</v>
      </c>
      <c r="D9" s="9"/>
      <c r="E9" s="26"/>
      <c r="F9" s="26"/>
      <c r="G9" s="9"/>
      <c r="H9" s="26"/>
      <c r="I9" s="26"/>
      <c r="J9" s="1" t="s">
        <v>15</v>
      </c>
      <c r="K9" s="1">
        <f>SUM(C9-B9+F9-E9+I9-H9)/2</f>
        <v>507</v>
      </c>
      <c r="L9" s="1">
        <f>SUM(C9-B9+F9-E9+I9-H9)</f>
        <v>1014</v>
      </c>
      <c r="M9" s="1">
        <f>SUM(K9*0.04+K9)</f>
        <v>527.28</v>
      </c>
    </row>
    <row r="10" spans="1:13" ht="34.5" customHeight="1" x14ac:dyDescent="0.2">
      <c r="A10" s="2" t="s">
        <v>16</v>
      </c>
      <c r="B10" s="8">
        <v>243787</v>
      </c>
      <c r="C10" s="8">
        <v>245005</v>
      </c>
      <c r="D10" s="9"/>
      <c r="E10" s="26"/>
      <c r="F10" s="26"/>
      <c r="G10" s="9"/>
      <c r="H10" s="26"/>
      <c r="I10" s="26"/>
      <c r="J10" s="1" t="s">
        <v>17</v>
      </c>
      <c r="K10" s="1">
        <f>SUM(C10-B10+F10-E10+I10-H10)/2</f>
        <v>609</v>
      </c>
      <c r="L10" s="1">
        <f>SUM(C10-B10+F10-E10+I10-H10)</f>
        <v>1218</v>
      </c>
      <c r="M10" s="1">
        <f>SUM(K10*0.04+K10)</f>
        <v>633.36</v>
      </c>
    </row>
    <row r="11" spans="1:13" ht="34.5" customHeight="1" x14ac:dyDescent="0.2">
      <c r="A11" s="2" t="s">
        <v>18</v>
      </c>
      <c r="B11" s="8">
        <v>245042</v>
      </c>
      <c r="C11" s="8">
        <v>246204</v>
      </c>
      <c r="D11" s="9"/>
      <c r="E11" s="26"/>
      <c r="F11" s="26"/>
      <c r="G11" s="9"/>
      <c r="H11" s="26"/>
      <c r="I11" s="26"/>
      <c r="J11" s="1" t="s">
        <v>19</v>
      </c>
      <c r="K11" s="1">
        <f>SUM(C11-B11+F11-E11+I11-H11)/2</f>
        <v>581</v>
      </c>
      <c r="L11" s="1">
        <f>SUM(C11-B11+F11-E11+I11-H11)</f>
        <v>1162</v>
      </c>
      <c r="M11" s="1">
        <f>SUM(K11*0.04+K11)</f>
        <v>604.24</v>
      </c>
    </row>
    <row r="12" spans="1:13" ht="34.5" customHeight="1" x14ac:dyDescent="0.2">
      <c r="A12" s="2" t="s">
        <v>20</v>
      </c>
      <c r="B12" s="28">
        <v>246233</v>
      </c>
      <c r="C12" s="28">
        <v>247339</v>
      </c>
      <c r="D12" s="9"/>
      <c r="E12" s="26"/>
      <c r="F12" s="26"/>
      <c r="G12" s="9"/>
      <c r="H12" s="27"/>
      <c r="I12" s="27"/>
      <c r="J12" s="1" t="s">
        <v>21</v>
      </c>
      <c r="K12" s="1">
        <f>SUM(C12-B12+F12-E12+I12-H12)/2</f>
        <v>553</v>
      </c>
      <c r="L12" s="1">
        <f>SUM(C12-B12+F12-E12+I12-H12)</f>
        <v>1106</v>
      </c>
      <c r="M12" s="1">
        <f>SUM(K12*0.04+K12)</f>
        <v>575.12</v>
      </c>
    </row>
    <row r="13" spans="1:13" ht="34.5" customHeight="1" x14ac:dyDescent="0.2">
      <c r="A13" s="2" t="s">
        <v>22</v>
      </c>
      <c r="B13" s="28">
        <v>247390</v>
      </c>
      <c r="C13" s="28">
        <v>247758</v>
      </c>
      <c r="D13" s="9"/>
      <c r="E13" s="26"/>
      <c r="F13" s="26"/>
      <c r="G13" s="9"/>
      <c r="H13" s="26"/>
      <c r="I13" s="26"/>
      <c r="J13" s="1" t="s">
        <v>23</v>
      </c>
      <c r="K13" s="1">
        <f>SUM(C13-B13+F13-E13+I13-H13)/2</f>
        <v>184</v>
      </c>
      <c r="L13" s="1">
        <f>SUM(C13-B13+F13-E13+I13-H13)</f>
        <v>368</v>
      </c>
      <c r="M13" s="1">
        <f>SUM(K13*0.04+K13)</f>
        <v>191.36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M20"/>
  <sheetViews>
    <sheetView workbookViewId="0">
      <selection activeCell="C15" sqref="C15"/>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42198</v>
      </c>
      <c r="C3" s="3">
        <v>42202</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248027</v>
      </c>
      <c r="C9" s="8">
        <v>249084</v>
      </c>
      <c r="D9" s="9"/>
      <c r="E9" s="26"/>
      <c r="F9" s="26"/>
      <c r="G9" s="9"/>
      <c r="H9" s="26"/>
      <c r="I9" s="26"/>
      <c r="J9" s="1" t="s">
        <v>15</v>
      </c>
      <c r="K9" s="1">
        <f>SUM(C9-B9+F9-E9+I9-H9)/2</f>
        <v>528.5</v>
      </c>
      <c r="L9" s="1">
        <f>SUM(C9-B9+F9-E9+I9-H9)</f>
        <v>1057</v>
      </c>
      <c r="M9" s="1">
        <f>SUM(K9*0.04+K9)</f>
        <v>549.64</v>
      </c>
    </row>
    <row r="10" spans="1:13" ht="34.5" customHeight="1" x14ac:dyDescent="0.2">
      <c r="A10" s="2" t="s">
        <v>16</v>
      </c>
      <c r="B10" s="8">
        <v>249143</v>
      </c>
      <c r="C10" s="8">
        <v>250210</v>
      </c>
      <c r="D10" s="9"/>
      <c r="E10" s="26"/>
      <c r="F10" s="26"/>
      <c r="G10" s="9"/>
      <c r="H10" s="26"/>
      <c r="I10" s="26"/>
      <c r="J10" s="1" t="s">
        <v>17</v>
      </c>
      <c r="K10" s="1">
        <f>SUM(C10-B10+F10-E10+I10-H10)/2</f>
        <v>533.5</v>
      </c>
      <c r="L10" s="1">
        <f>SUM(C10-B10+F10-E10+I10-H10)</f>
        <v>1067</v>
      </c>
      <c r="M10" s="1">
        <f>SUM(K10*0.04+K10)</f>
        <v>554.84</v>
      </c>
    </row>
    <row r="11" spans="1:13" ht="34.5" customHeight="1" x14ac:dyDescent="0.2">
      <c r="A11" s="2" t="s">
        <v>18</v>
      </c>
      <c r="B11" s="8">
        <v>250243</v>
      </c>
      <c r="C11" s="8">
        <v>251262</v>
      </c>
      <c r="D11" s="9"/>
      <c r="E11" s="26"/>
      <c r="F11" s="26"/>
      <c r="G11" s="9"/>
      <c r="H11" s="26"/>
      <c r="I11" s="26"/>
      <c r="J11" s="1" t="s">
        <v>19</v>
      </c>
      <c r="K11" s="1">
        <f>SUM(C11-B11+F11-E11+I11-H11)/2</f>
        <v>509.5</v>
      </c>
      <c r="L11" s="1">
        <f>SUM(C11-B11+F11-E11+I11-H11)</f>
        <v>1019</v>
      </c>
      <c r="M11" s="1">
        <f>SUM(K11*0.04+K11)</f>
        <v>529.88</v>
      </c>
    </row>
    <row r="12" spans="1:13" ht="34.5" customHeight="1" x14ac:dyDescent="0.2">
      <c r="A12" s="2" t="s">
        <v>20</v>
      </c>
      <c r="B12" s="28">
        <v>251312</v>
      </c>
      <c r="C12" s="28">
        <v>252267</v>
      </c>
      <c r="D12" s="9"/>
      <c r="E12" s="26"/>
      <c r="F12" s="26"/>
      <c r="G12" s="9"/>
      <c r="H12" s="27"/>
      <c r="I12" s="27"/>
      <c r="J12" s="1" t="s">
        <v>21</v>
      </c>
      <c r="K12" s="1">
        <f>SUM(C12-B12+F12-E12+I12-H12)/2</f>
        <v>477.5</v>
      </c>
      <c r="L12" s="1">
        <f>SUM(C12-B12+F12-E12+I12-H12)</f>
        <v>955</v>
      </c>
      <c r="M12" s="1">
        <f>SUM(K12*0.04+K12)</f>
        <v>496.6</v>
      </c>
    </row>
    <row r="13" spans="1:13" ht="34.5" customHeight="1" x14ac:dyDescent="0.2">
      <c r="A13" s="2" t="s">
        <v>22</v>
      </c>
      <c r="B13" s="28">
        <v>252313</v>
      </c>
      <c r="C13" s="28">
        <v>252754</v>
      </c>
      <c r="D13" s="9"/>
      <c r="E13" s="26"/>
      <c r="F13" s="26"/>
      <c r="G13" s="9"/>
      <c r="H13" s="26"/>
      <c r="I13" s="26"/>
      <c r="J13" s="1" t="s">
        <v>23</v>
      </c>
      <c r="K13" s="1">
        <f>SUM(C13-B13+F13-E13+I13-H13)/2</f>
        <v>220.5</v>
      </c>
      <c r="L13" s="1">
        <f>SUM(C13-B13+F13-E13+I13-H13)</f>
        <v>441</v>
      </c>
      <c r="M13" s="1">
        <f>SUM(K13*0.04+K13)</f>
        <v>229.32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42205</v>
      </c>
      <c r="C3" s="3">
        <v>42209</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253007</v>
      </c>
      <c r="C9" s="8">
        <v>254023</v>
      </c>
      <c r="D9" s="9"/>
      <c r="E9" s="26"/>
      <c r="F9" s="26"/>
      <c r="G9" s="9"/>
      <c r="H9" s="26"/>
      <c r="I9" s="26"/>
      <c r="J9" s="1" t="s">
        <v>15</v>
      </c>
      <c r="K9" s="1">
        <f>SUM(C9-B9+F9-E9+I9-H9)/2</f>
        <v>508</v>
      </c>
      <c r="L9" s="1">
        <f>SUM(C9-B9+F9-E9+I9-H9)</f>
        <v>1016</v>
      </c>
      <c r="M9" s="1">
        <f>SUM(K9*0.04+K9)</f>
        <v>528.32000000000005</v>
      </c>
    </row>
    <row r="10" spans="1:13" ht="34.5" customHeight="1" x14ac:dyDescent="0.2">
      <c r="A10" s="2" t="s">
        <v>16</v>
      </c>
      <c r="B10" s="8">
        <v>254061</v>
      </c>
      <c r="C10" s="8">
        <v>255214</v>
      </c>
      <c r="D10" s="9"/>
      <c r="E10" s="26"/>
      <c r="F10" s="26"/>
      <c r="G10" s="9"/>
      <c r="H10" s="26"/>
      <c r="I10" s="26"/>
      <c r="J10" s="1" t="s">
        <v>17</v>
      </c>
      <c r="K10" s="1">
        <f>SUM(C10-B10+F10-E10+I10-H10)/2</f>
        <v>576.5</v>
      </c>
      <c r="L10" s="1">
        <f>SUM(C10-B10+F10-E10+I10-H10)</f>
        <v>1153</v>
      </c>
      <c r="M10" s="1">
        <f>SUM(K10*0.04+K10)</f>
        <v>599.55999999999995</v>
      </c>
    </row>
    <row r="11" spans="1:13" ht="34.5" customHeight="1" x14ac:dyDescent="0.2">
      <c r="A11" s="2" t="s">
        <v>18</v>
      </c>
      <c r="B11" s="8">
        <v>255246</v>
      </c>
      <c r="C11" s="8">
        <v>256357</v>
      </c>
      <c r="D11" s="9"/>
      <c r="E11" s="26"/>
      <c r="F11" s="26"/>
      <c r="G11" s="9"/>
      <c r="H11" s="26"/>
      <c r="I11" s="26"/>
      <c r="J11" s="1" t="s">
        <v>19</v>
      </c>
      <c r="K11" s="1">
        <f>SUM(C11-B11+F11-E11+I11-H11)/2</f>
        <v>555.5</v>
      </c>
      <c r="L11" s="1">
        <f>SUM(C11-B11+F11-E11+I11-H11)</f>
        <v>1111</v>
      </c>
      <c r="M11" s="1">
        <f>SUM(K11*0.04+K11)</f>
        <v>577.72</v>
      </c>
    </row>
    <row r="12" spans="1:13" ht="34.5" customHeight="1" x14ac:dyDescent="0.2">
      <c r="A12" s="2" t="s">
        <v>20</v>
      </c>
      <c r="B12" s="28">
        <v>256387</v>
      </c>
      <c r="C12" s="28">
        <v>257605</v>
      </c>
      <c r="D12" s="9"/>
      <c r="E12" s="26"/>
      <c r="F12" s="26"/>
      <c r="G12" s="9"/>
      <c r="H12" s="27"/>
      <c r="I12" s="27"/>
      <c r="J12" s="1" t="s">
        <v>21</v>
      </c>
      <c r="K12" s="1">
        <f>SUM(C12-B12+F12-E12+I12-H12)/2</f>
        <v>609</v>
      </c>
      <c r="L12" s="1">
        <f>SUM(C12-B12+F12-E12+I12-H12)</f>
        <v>1218</v>
      </c>
      <c r="M12" s="1">
        <f>SUM(K12*0.04+K12)</f>
        <v>633.36</v>
      </c>
    </row>
    <row r="13" spans="1:13" ht="34.5" customHeight="1" x14ac:dyDescent="0.2">
      <c r="A13" s="2" t="s">
        <v>22</v>
      </c>
      <c r="B13" s="28">
        <v>257637</v>
      </c>
      <c r="C13" s="28">
        <v>258029</v>
      </c>
      <c r="D13" s="9"/>
      <c r="E13" s="26"/>
      <c r="F13" s="26"/>
      <c r="G13" s="9"/>
      <c r="H13" s="26"/>
      <c r="I13" s="26"/>
      <c r="J13" s="1" t="s">
        <v>23</v>
      </c>
      <c r="K13" s="1">
        <f>SUM(C13-B13+F13-E13+I13-H13)/2</f>
        <v>196</v>
      </c>
      <c r="L13" s="1">
        <f>SUM(C13-B13+F13-E13+I13-H13)</f>
        <v>392</v>
      </c>
      <c r="M13" s="1">
        <f>SUM(K13*0.04+K13)</f>
        <v>203.84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42212</v>
      </c>
      <c r="C3" s="3">
        <v>42216</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258340</v>
      </c>
      <c r="C9" s="8">
        <v>259512</v>
      </c>
      <c r="D9" s="9"/>
      <c r="E9" s="26"/>
      <c r="F9" s="26"/>
      <c r="G9" s="9"/>
      <c r="H9" s="26"/>
      <c r="I9" s="26"/>
      <c r="J9" s="1" t="s">
        <v>15</v>
      </c>
      <c r="K9" s="1">
        <f>SUM(C9-B9+F9-E9+I9-H9)/2</f>
        <v>586</v>
      </c>
      <c r="L9" s="1">
        <f>SUM(C9-B9+F9-E9+I9-H9)</f>
        <v>1172</v>
      </c>
      <c r="M9" s="1">
        <f>SUM(K9*0.04+K9)</f>
        <v>609.44000000000005</v>
      </c>
    </row>
    <row r="10" spans="1:13" ht="34.5" customHeight="1" x14ac:dyDescent="0.2">
      <c r="A10" s="2" t="s">
        <v>16</v>
      </c>
      <c r="B10" s="8">
        <v>259566</v>
      </c>
      <c r="C10" s="8">
        <v>260882</v>
      </c>
      <c r="D10" s="9"/>
      <c r="E10" s="26"/>
      <c r="F10" s="26"/>
      <c r="G10" s="9"/>
      <c r="H10" s="26"/>
      <c r="I10" s="26"/>
      <c r="J10" s="1" t="s">
        <v>17</v>
      </c>
      <c r="K10" s="1">
        <f>SUM(C10-B10+F10-E10+I10-H10)/2</f>
        <v>658</v>
      </c>
      <c r="L10" s="1">
        <f>SUM(C10-B10+F10-E10+I10-H10)</f>
        <v>1316</v>
      </c>
      <c r="M10" s="1">
        <f>SUM(K10*0.04+K10)</f>
        <v>684.32</v>
      </c>
    </row>
    <row r="11" spans="1:13" ht="34.5" customHeight="1" x14ac:dyDescent="0.2">
      <c r="A11" s="2" t="s">
        <v>18</v>
      </c>
      <c r="B11" s="8">
        <v>260928</v>
      </c>
      <c r="C11" s="8">
        <v>262132</v>
      </c>
      <c r="D11" s="9"/>
      <c r="E11" s="26"/>
      <c r="F11" s="26"/>
      <c r="G11" s="9"/>
      <c r="H11" s="26"/>
      <c r="I11" s="26"/>
      <c r="J11" s="1" t="s">
        <v>19</v>
      </c>
      <c r="K11" s="1">
        <f>SUM(C11-B11+F11-E11+I11-H11)/2</f>
        <v>602</v>
      </c>
      <c r="L11" s="1">
        <f>SUM(C11-B11+F11-E11+I11-H11)</f>
        <v>1204</v>
      </c>
      <c r="M11" s="1">
        <f>SUM(K11*0.04+K11)</f>
        <v>626.08000000000004</v>
      </c>
    </row>
    <row r="12" spans="1:13" ht="34.5" customHeight="1" x14ac:dyDescent="0.2">
      <c r="A12" s="2" t="s">
        <v>20</v>
      </c>
      <c r="B12" s="28">
        <v>262169</v>
      </c>
      <c r="C12" s="28">
        <v>263437</v>
      </c>
      <c r="D12" s="9"/>
      <c r="E12" s="26"/>
      <c r="F12" s="26"/>
      <c r="G12" s="9"/>
      <c r="H12" s="27"/>
      <c r="I12" s="27"/>
      <c r="J12" s="1" t="s">
        <v>21</v>
      </c>
      <c r="K12" s="1">
        <f>SUM(C12-B12+F12-E12+I12-H12)/2</f>
        <v>634</v>
      </c>
      <c r="L12" s="1">
        <f>SUM(C12-B12+F12-E12+I12-H12)</f>
        <v>1268</v>
      </c>
      <c r="M12" s="1">
        <f>SUM(K12*0.04+K12)</f>
        <v>659.36</v>
      </c>
    </row>
    <row r="13" spans="1:13" ht="34.5" customHeight="1" x14ac:dyDescent="0.2">
      <c r="A13" s="2" t="s">
        <v>22</v>
      </c>
      <c r="B13" s="28">
        <v>263491</v>
      </c>
      <c r="C13" s="28">
        <v>264041</v>
      </c>
      <c r="D13" s="9"/>
      <c r="E13" s="26"/>
      <c r="F13" s="26"/>
      <c r="G13" s="9"/>
      <c r="H13" s="26"/>
      <c r="I13" s="26"/>
      <c r="J13" s="1" t="s">
        <v>23</v>
      </c>
      <c r="K13" s="1">
        <f>SUM(C13-B13+F13-E13+I13-H13)/2</f>
        <v>275</v>
      </c>
      <c r="L13" s="1">
        <f>SUM(C13-B13+F13-E13+I13-H13)</f>
        <v>550</v>
      </c>
      <c r="M13" s="1">
        <f>SUM(K13*0.04+K13)</f>
        <v>286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42219</v>
      </c>
      <c r="C3" s="3">
        <v>42223</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264346</v>
      </c>
      <c r="C9" s="8">
        <v>265550</v>
      </c>
      <c r="D9" s="9"/>
      <c r="E9" s="26"/>
      <c r="F9" s="26"/>
      <c r="G9" s="9"/>
      <c r="H9" s="26"/>
      <c r="I9" s="26"/>
      <c r="J9" s="1" t="s">
        <v>15</v>
      </c>
      <c r="K9" s="1">
        <f>SUM(C9-B9+F9-E9+I9-H9)/2</f>
        <v>602</v>
      </c>
      <c r="L9" s="1">
        <f>SUM(C9-B9+F9-E9+I9-H9)</f>
        <v>1204</v>
      </c>
      <c r="M9" s="1">
        <f>SUM(K9*0.04+K9)</f>
        <v>626.08000000000004</v>
      </c>
    </row>
    <row r="10" spans="1:13" ht="34.5" customHeight="1" x14ac:dyDescent="0.2">
      <c r="A10" s="2" t="s">
        <v>16</v>
      </c>
      <c r="B10" s="8">
        <v>265586</v>
      </c>
      <c r="C10" s="8">
        <v>266885</v>
      </c>
      <c r="D10" s="9"/>
      <c r="E10" s="26"/>
      <c r="F10" s="26"/>
      <c r="G10" s="9"/>
      <c r="H10" s="26"/>
      <c r="I10" s="26"/>
      <c r="J10" s="1" t="s">
        <v>17</v>
      </c>
      <c r="K10" s="1">
        <f>SUM(C10-B10+F10-E10+I10-H10)/2</f>
        <v>649.5</v>
      </c>
      <c r="L10" s="1">
        <f>SUM(C10-B10+F10-E10+I10-H10)</f>
        <v>1299</v>
      </c>
      <c r="M10" s="1">
        <f>SUM(K10*0.04+K10)</f>
        <v>675.48</v>
      </c>
    </row>
    <row r="11" spans="1:13" ht="34.5" customHeight="1" x14ac:dyDescent="0.2">
      <c r="A11" s="2" t="s">
        <v>18</v>
      </c>
      <c r="B11" s="8">
        <v>266910</v>
      </c>
      <c r="C11" s="8">
        <v>268051</v>
      </c>
      <c r="D11" s="9"/>
      <c r="E11" s="26"/>
      <c r="F11" s="26"/>
      <c r="G11" s="9"/>
      <c r="H11" s="26"/>
      <c r="I11" s="26"/>
      <c r="J11" s="1" t="s">
        <v>19</v>
      </c>
      <c r="K11" s="1">
        <f>SUM(C11-B11+F11-E11+I11-H11)/2</f>
        <v>570.5</v>
      </c>
      <c r="L11" s="1">
        <f>SUM(C11-B11+F11-E11+I11-H11)</f>
        <v>1141</v>
      </c>
      <c r="M11" s="1">
        <f>SUM(K11*0.04+K11)</f>
        <v>593.32000000000005</v>
      </c>
    </row>
    <row r="12" spans="1:13" ht="34.5" customHeight="1" x14ac:dyDescent="0.2">
      <c r="A12" s="2" t="s">
        <v>20</v>
      </c>
      <c r="B12" s="28">
        <v>268090</v>
      </c>
      <c r="C12" s="28">
        <v>269085</v>
      </c>
      <c r="D12" s="9"/>
      <c r="E12" s="26"/>
      <c r="F12" s="26"/>
      <c r="G12" s="9"/>
      <c r="H12" s="27"/>
      <c r="I12" s="27"/>
      <c r="J12" s="1" t="s">
        <v>21</v>
      </c>
      <c r="K12" s="1">
        <f>SUM(C12-B12+F12-E12+I12-H12)/2</f>
        <v>497.5</v>
      </c>
      <c r="L12" s="1">
        <f>SUM(C12-B12+F12-E12+I12-H12)</f>
        <v>995</v>
      </c>
      <c r="M12" s="1">
        <f>SUM(K12*0.04+K12)</f>
        <v>517.4</v>
      </c>
    </row>
    <row r="13" spans="1:13" ht="34.5" customHeight="1" x14ac:dyDescent="0.2">
      <c r="A13" s="2" t="s">
        <v>22</v>
      </c>
      <c r="B13" s="28">
        <v>269138</v>
      </c>
      <c r="C13" s="28">
        <v>269502</v>
      </c>
      <c r="D13" s="9"/>
      <c r="E13" s="26"/>
      <c r="F13" s="26"/>
      <c r="G13" s="9"/>
      <c r="H13" s="26"/>
      <c r="I13" s="26"/>
      <c r="J13" s="1" t="s">
        <v>23</v>
      </c>
      <c r="K13" s="1">
        <f>SUM(C13-B13+F13-E13+I13-H13)/2</f>
        <v>182</v>
      </c>
      <c r="L13" s="1">
        <f>SUM(C13-B13+F13-E13+I13-H13)</f>
        <v>364</v>
      </c>
      <c r="M13" s="1">
        <f>SUM(K13*0.04+K13)</f>
        <v>189.28</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M20"/>
  <sheetViews>
    <sheetView workbookViewId="0">
      <selection activeCell="B9" sqref="B9"/>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42226</v>
      </c>
      <c r="C3" s="3">
        <v>42230</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269527</v>
      </c>
      <c r="C9" s="8">
        <v>269980</v>
      </c>
      <c r="D9" s="9"/>
      <c r="E9" s="26"/>
      <c r="F9" s="26"/>
      <c r="G9" s="9"/>
      <c r="H9" s="26"/>
      <c r="I9" s="26"/>
      <c r="J9" s="1" t="s">
        <v>15</v>
      </c>
      <c r="K9" s="1">
        <f>SUM(C9-B9+F9-E9+I9-H9)/2</f>
        <v>226.5</v>
      </c>
      <c r="L9" s="1">
        <f>SUM(C9-B9+F9-E9+I9-H9)</f>
        <v>453</v>
      </c>
      <c r="M9" s="1">
        <f>SUM(K9*0.04+K9)</f>
        <v>235.56</v>
      </c>
    </row>
    <row r="10" spans="1:13" ht="34.5" customHeight="1" x14ac:dyDescent="0.2">
      <c r="A10" s="2" t="s">
        <v>16</v>
      </c>
      <c r="B10" s="8">
        <v>270007</v>
      </c>
      <c r="C10" s="8">
        <v>270435</v>
      </c>
      <c r="D10" s="9"/>
      <c r="E10" s="26"/>
      <c r="F10" s="26"/>
      <c r="G10" s="9"/>
      <c r="H10" s="26"/>
      <c r="I10" s="26"/>
      <c r="J10" s="1" t="s">
        <v>17</v>
      </c>
      <c r="K10" s="1">
        <f>SUM(C10-B10+F10-E10+I10-H10)/2</f>
        <v>214</v>
      </c>
      <c r="L10" s="1">
        <f>SUM(C10-B10+F10-E10+I10-H10)</f>
        <v>428</v>
      </c>
      <c r="M10" s="1">
        <f>SUM(K10*0.04+K10)</f>
        <v>222.56</v>
      </c>
    </row>
    <row r="11" spans="1:13" ht="34.5" customHeight="1" x14ac:dyDescent="0.2">
      <c r="A11" s="2" t="s">
        <v>18</v>
      </c>
      <c r="B11" s="8">
        <v>270468</v>
      </c>
      <c r="C11" s="8">
        <v>270844</v>
      </c>
      <c r="D11" s="9"/>
      <c r="E11" s="26"/>
      <c r="F11" s="26"/>
      <c r="G11" s="9"/>
      <c r="H11" s="26"/>
      <c r="I11" s="26"/>
      <c r="J11" s="1" t="s">
        <v>19</v>
      </c>
      <c r="K11" s="1">
        <f>SUM(C11-B11+F11-E11+I11-H11)/2</f>
        <v>188</v>
      </c>
      <c r="L11" s="1">
        <f>SUM(C11-B11+F11-E11+I11-H11)</f>
        <v>376</v>
      </c>
      <c r="M11" s="1">
        <f>SUM(K11*0.04+K11)</f>
        <v>195.52</v>
      </c>
    </row>
    <row r="12" spans="1:13" ht="34.5" customHeight="1" x14ac:dyDescent="0.2">
      <c r="A12" s="2" t="s">
        <v>20</v>
      </c>
      <c r="B12" s="28">
        <v>270876</v>
      </c>
      <c r="C12" s="28">
        <v>271182</v>
      </c>
      <c r="D12" s="9"/>
      <c r="E12" s="26"/>
      <c r="F12" s="26"/>
      <c r="G12" s="9"/>
      <c r="H12" s="27"/>
      <c r="I12" s="27"/>
      <c r="J12" s="1" t="s">
        <v>21</v>
      </c>
      <c r="K12" s="1">
        <f>SUM(C12-B12+F12-E12+I12-H12)/2</f>
        <v>153</v>
      </c>
      <c r="L12" s="1">
        <f>SUM(C12-B12+F12-E12+I12-H12)</f>
        <v>306</v>
      </c>
      <c r="M12" s="1">
        <f>SUM(K12*0.04+K12)</f>
        <v>159.12</v>
      </c>
    </row>
    <row r="13" spans="1:13" ht="34.5" customHeight="1" x14ac:dyDescent="0.2">
      <c r="A13" s="2" t="s">
        <v>22</v>
      </c>
      <c r="B13" s="28">
        <v>271205</v>
      </c>
      <c r="C13" s="28">
        <v>271552</v>
      </c>
      <c r="D13" s="9"/>
      <c r="E13" s="26"/>
      <c r="F13" s="26"/>
      <c r="G13" s="9"/>
      <c r="H13" s="26"/>
      <c r="I13" s="26"/>
      <c r="J13" s="1" t="s">
        <v>23</v>
      </c>
      <c r="K13" s="1">
        <f>SUM(C13-B13+F13-E13+I13-H13)/2</f>
        <v>173.5</v>
      </c>
      <c r="L13" s="1">
        <f>SUM(C13-B13+F13-E13+I13-H13)</f>
        <v>347</v>
      </c>
      <c r="M13" s="1">
        <f>SUM(K13*0.04+K13)</f>
        <v>180.44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20"/>
  <sheetViews>
    <sheetView workbookViewId="0">
      <selection activeCell="B9" sqref="B9"/>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41855</v>
      </c>
      <c r="C3" s="3">
        <v>41859</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818596</v>
      </c>
      <c r="C9" s="8">
        <v>819454</v>
      </c>
      <c r="D9" s="9"/>
      <c r="E9" s="8">
        <v>66653</v>
      </c>
      <c r="F9" s="8">
        <v>66679</v>
      </c>
      <c r="G9" s="9"/>
      <c r="H9" s="8">
        <v>365720</v>
      </c>
      <c r="I9" s="8">
        <v>365765</v>
      </c>
      <c r="J9" s="1" t="s">
        <v>15</v>
      </c>
      <c r="K9" s="1">
        <f>SUM(C9-B9+F9-E9+I9-H9)/2</f>
        <v>464.5</v>
      </c>
      <c r="L9" s="1">
        <f>SUM(C9-B9+F9-E9+I9-H9)</f>
        <v>929</v>
      </c>
      <c r="M9" s="1">
        <f>SUM(K9*0.04+K9)</f>
        <v>483.08</v>
      </c>
    </row>
    <row r="10" spans="1:13" ht="34.5" customHeight="1" x14ac:dyDescent="0.2">
      <c r="A10" s="2" t="s">
        <v>16</v>
      </c>
      <c r="B10" s="8">
        <v>819502</v>
      </c>
      <c r="C10" s="8">
        <v>820605</v>
      </c>
      <c r="D10" s="9"/>
      <c r="E10" s="8">
        <v>66683</v>
      </c>
      <c r="F10" s="8">
        <v>66710</v>
      </c>
      <c r="G10" s="9"/>
      <c r="H10" s="8">
        <v>365809</v>
      </c>
      <c r="I10" s="8">
        <v>365900</v>
      </c>
      <c r="J10" s="1" t="s">
        <v>17</v>
      </c>
      <c r="K10" s="1">
        <f>SUM(C10-B10+F10-E10+I10-H10)/2</f>
        <v>610.5</v>
      </c>
      <c r="L10" s="1">
        <f>SUM(C10-B10+F10-E10+I10-H10)</f>
        <v>1221</v>
      </c>
      <c r="M10" s="1">
        <f>SUM(K10*0.04+K10)</f>
        <v>634.91999999999996</v>
      </c>
    </row>
    <row r="11" spans="1:13" ht="34.5" customHeight="1" x14ac:dyDescent="0.2">
      <c r="A11" s="2" t="s">
        <v>18</v>
      </c>
      <c r="B11" s="8">
        <v>820648</v>
      </c>
      <c r="C11" s="8">
        <v>821518</v>
      </c>
      <c r="D11" s="9"/>
      <c r="E11" s="8">
        <v>66719</v>
      </c>
      <c r="F11" s="8">
        <v>66749</v>
      </c>
      <c r="G11" s="9"/>
      <c r="H11" s="8">
        <v>365959</v>
      </c>
      <c r="I11" s="8">
        <v>366073</v>
      </c>
      <c r="J11" s="1" t="s">
        <v>19</v>
      </c>
      <c r="K11" s="1">
        <f>SUM(C11-B11+F11-E11+I11-H11)/2</f>
        <v>507</v>
      </c>
      <c r="L11" s="1">
        <f>SUM(C11-B11+F11-E11+I11-H11)</f>
        <v>1014</v>
      </c>
      <c r="M11" s="1">
        <f>SUM(K11*0.04+K11)</f>
        <v>527.28</v>
      </c>
    </row>
    <row r="12" spans="1:13" ht="34.5" customHeight="1" x14ac:dyDescent="0.2">
      <c r="A12" s="2" t="s">
        <v>20</v>
      </c>
      <c r="B12" s="8">
        <v>821547</v>
      </c>
      <c r="C12" s="8">
        <v>822478</v>
      </c>
      <c r="D12" s="9"/>
      <c r="E12" s="8">
        <v>66757</v>
      </c>
      <c r="F12" s="8">
        <v>66786</v>
      </c>
      <c r="G12" s="9"/>
      <c r="H12" s="8">
        <v>366092</v>
      </c>
      <c r="I12" s="8">
        <v>366182</v>
      </c>
      <c r="J12" s="1" t="s">
        <v>21</v>
      </c>
      <c r="K12" s="1">
        <f>SUM(C12-B12+F12-E12+I12-H12)/2</f>
        <v>525</v>
      </c>
      <c r="L12" s="1">
        <f>SUM(C12-B12+F12-E12+I12-H12)</f>
        <v>1050</v>
      </c>
      <c r="M12" s="1">
        <f>SUM(K12*0.04+K12)</f>
        <v>546</v>
      </c>
    </row>
    <row r="13" spans="1:13" ht="34.5" customHeight="1" x14ac:dyDescent="0.2">
      <c r="A13" s="2" t="s">
        <v>22</v>
      </c>
      <c r="B13" s="8">
        <v>822511</v>
      </c>
      <c r="C13" s="8">
        <v>822895</v>
      </c>
      <c r="D13" s="9"/>
      <c r="E13" s="8">
        <v>66796</v>
      </c>
      <c r="F13" s="8">
        <v>66800</v>
      </c>
      <c r="G13" s="9"/>
      <c r="H13" s="8">
        <v>366232</v>
      </c>
      <c r="I13" s="8">
        <v>366286</v>
      </c>
      <c r="J13" s="1" t="s">
        <v>23</v>
      </c>
      <c r="K13" s="1">
        <f>SUM(C13-B13+F13-E13+I13-H13)/2</f>
        <v>221</v>
      </c>
      <c r="L13" s="1">
        <f>SUM(C13-B13+F13-E13+I13-H13)</f>
        <v>442</v>
      </c>
      <c r="M13" s="1">
        <f>SUM(K13*0.04+K13)</f>
        <v>229.84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42233</v>
      </c>
      <c r="C3" s="3">
        <v>42237</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271591</v>
      </c>
      <c r="C9" s="8">
        <v>272139</v>
      </c>
      <c r="D9" s="9"/>
      <c r="E9" s="26"/>
      <c r="F9" s="26"/>
      <c r="G9" s="9"/>
      <c r="H9" s="26"/>
      <c r="I9" s="26"/>
      <c r="J9" s="1" t="s">
        <v>15</v>
      </c>
      <c r="K9" s="1">
        <f>SUM(C9-B9+F9-E9+I9-H9)/2</f>
        <v>274</v>
      </c>
      <c r="L9" s="1">
        <f>SUM(C9-B9+F9-E9+I9-H9)</f>
        <v>548</v>
      </c>
      <c r="M9" s="1">
        <f>SUM(K9*0.04+K9)</f>
        <v>284.95999999999998</v>
      </c>
    </row>
    <row r="10" spans="1:13" ht="34.5" customHeight="1" x14ac:dyDescent="0.2">
      <c r="A10" s="2" t="s">
        <v>16</v>
      </c>
      <c r="B10" s="8">
        <v>272180</v>
      </c>
      <c r="C10" s="8">
        <v>272656</v>
      </c>
      <c r="D10" s="9"/>
      <c r="E10" s="26"/>
      <c r="F10" s="26"/>
      <c r="G10" s="9"/>
      <c r="H10" s="26"/>
      <c r="I10" s="26"/>
      <c r="J10" s="1" t="s">
        <v>17</v>
      </c>
      <c r="K10" s="1">
        <f>SUM(C10-B10+F10-E10+I10-H10)/2</f>
        <v>238</v>
      </c>
      <c r="L10" s="1">
        <f>SUM(C10-B10+F10-E10+I10-H10)</f>
        <v>476</v>
      </c>
      <c r="M10" s="1">
        <f>SUM(K10*0.04+K10)</f>
        <v>247.52</v>
      </c>
    </row>
    <row r="11" spans="1:13" ht="34.5" customHeight="1" x14ac:dyDescent="0.2">
      <c r="A11" s="2" t="s">
        <v>18</v>
      </c>
      <c r="B11" s="8">
        <v>272686</v>
      </c>
      <c r="C11" s="8">
        <v>273124</v>
      </c>
      <c r="D11" s="9"/>
      <c r="E11" s="26"/>
      <c r="F11" s="26"/>
      <c r="G11" s="9"/>
      <c r="H11" s="26"/>
      <c r="I11" s="26"/>
      <c r="J11" s="1" t="s">
        <v>19</v>
      </c>
      <c r="K11" s="1">
        <f>SUM(C11-B11+F11-E11+I11-H11)/2</f>
        <v>219</v>
      </c>
      <c r="L11" s="1">
        <f>SUM(C11-B11+F11-E11+I11-H11)</f>
        <v>438</v>
      </c>
      <c r="M11" s="1">
        <f>SUM(K11*0.04+K11)</f>
        <v>227.76</v>
      </c>
    </row>
    <row r="12" spans="1:13" ht="34.5" customHeight="1" x14ac:dyDescent="0.2">
      <c r="A12" s="2" t="s">
        <v>20</v>
      </c>
      <c r="B12" s="28">
        <v>273179</v>
      </c>
      <c r="C12" s="28">
        <v>273824</v>
      </c>
      <c r="D12" s="9"/>
      <c r="E12" s="26"/>
      <c r="F12" s="26"/>
      <c r="G12" s="9"/>
      <c r="H12" s="27"/>
      <c r="I12" s="27"/>
      <c r="J12" s="1" t="s">
        <v>21</v>
      </c>
      <c r="K12" s="1">
        <f>SUM(C12-B12+F12-E12+I12-H12)/2</f>
        <v>322.5</v>
      </c>
      <c r="L12" s="1">
        <f>SUM(C12-B12+F12-E12+I12-H12)</f>
        <v>645</v>
      </c>
      <c r="M12" s="1">
        <f>SUM(K12*0.04+K12)</f>
        <v>335.4</v>
      </c>
    </row>
    <row r="13" spans="1:13" ht="34.5" customHeight="1" x14ac:dyDescent="0.2">
      <c r="A13" s="2" t="s">
        <v>22</v>
      </c>
      <c r="B13" s="28">
        <v>273852</v>
      </c>
      <c r="C13" s="28">
        <v>274264</v>
      </c>
      <c r="D13" s="9"/>
      <c r="E13" s="26"/>
      <c r="F13" s="26"/>
      <c r="G13" s="9"/>
      <c r="H13" s="26"/>
      <c r="I13" s="26"/>
      <c r="J13" s="1" t="s">
        <v>23</v>
      </c>
      <c r="K13" s="1">
        <f>SUM(C13-B13+F13-E13+I13-H13)/2</f>
        <v>206</v>
      </c>
      <c r="L13" s="1">
        <f>SUM(C13-B13+F13-E13+I13-H13)</f>
        <v>412</v>
      </c>
      <c r="M13" s="1">
        <f>SUM(K13*0.04+K13)</f>
        <v>214.24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M20"/>
  <sheetViews>
    <sheetView workbookViewId="0">
      <selection activeCell="B9" sqref="B9"/>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42240</v>
      </c>
      <c r="C3" s="3">
        <v>42244</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274304</v>
      </c>
      <c r="C9" s="8">
        <v>277108</v>
      </c>
      <c r="D9" s="9"/>
      <c r="E9" s="26"/>
      <c r="F9" s="26"/>
      <c r="G9" s="9"/>
      <c r="H9" s="26"/>
      <c r="I9" s="26"/>
      <c r="J9" s="1" t="s">
        <v>15</v>
      </c>
      <c r="K9" s="1">
        <f>SUM(C9-B9+F9-E9+I9-H9)/2</f>
        <v>1402</v>
      </c>
      <c r="L9" s="1">
        <f>SUM(C9-B9+F9-E9+I9-H9)</f>
        <v>2804</v>
      </c>
      <c r="M9" s="1">
        <f>SUM(K9*0.04+K9)</f>
        <v>1458.08</v>
      </c>
    </row>
    <row r="10" spans="1:13" ht="34.5" customHeight="1" x14ac:dyDescent="0.2">
      <c r="A10" s="2" t="s">
        <v>16</v>
      </c>
      <c r="B10" s="8">
        <v>277145</v>
      </c>
      <c r="C10" s="8">
        <v>280663</v>
      </c>
      <c r="D10" s="9"/>
      <c r="E10" s="26"/>
      <c r="F10" s="26"/>
      <c r="G10" s="9"/>
      <c r="H10" s="26"/>
      <c r="I10" s="26"/>
      <c r="J10" s="1" t="s">
        <v>17</v>
      </c>
      <c r="K10" s="1">
        <f>SUM(C10-B10+F10-E10+I10-H10)/2</f>
        <v>1759</v>
      </c>
      <c r="L10" s="1">
        <f>SUM(C10-B10+F10-E10+I10-H10)</f>
        <v>3518</v>
      </c>
      <c r="M10" s="1">
        <f>SUM(K10*0.04+K10)</f>
        <v>1829.36</v>
      </c>
    </row>
    <row r="11" spans="1:13" ht="34.5" customHeight="1" x14ac:dyDescent="0.2">
      <c r="A11" s="2" t="s">
        <v>18</v>
      </c>
      <c r="B11" s="8">
        <v>280702</v>
      </c>
      <c r="C11" s="8">
        <v>284465</v>
      </c>
      <c r="D11" s="9"/>
      <c r="E11" s="26"/>
      <c r="F11" s="26"/>
      <c r="G11" s="9"/>
      <c r="H11" s="26"/>
      <c r="I11" s="26"/>
      <c r="J11" s="1" t="s">
        <v>19</v>
      </c>
      <c r="K11" s="1">
        <f>SUM(C11-B11+F11-E11+I11-H11)/2</f>
        <v>1881.5</v>
      </c>
      <c r="L11" s="1">
        <f>SUM(C11-B11+F11-E11+I11-H11)</f>
        <v>3763</v>
      </c>
      <c r="M11" s="1">
        <f>SUM(K11*0.04+K11)</f>
        <v>1956.76</v>
      </c>
    </row>
    <row r="12" spans="1:13" ht="34.5" customHeight="1" x14ac:dyDescent="0.2">
      <c r="A12" s="2" t="s">
        <v>20</v>
      </c>
      <c r="B12" s="28">
        <v>284503</v>
      </c>
      <c r="C12" s="28">
        <v>288276</v>
      </c>
      <c r="D12" s="9"/>
      <c r="E12" s="26"/>
      <c r="F12" s="26"/>
      <c r="G12" s="9"/>
      <c r="H12" s="27"/>
      <c r="I12" s="27"/>
      <c r="J12" s="1" t="s">
        <v>21</v>
      </c>
      <c r="K12" s="1">
        <f>SUM(C12-B12+F12-E12+I12-H12)/2</f>
        <v>1886.5</v>
      </c>
      <c r="L12" s="1">
        <f>SUM(C12-B12+F12-E12+I12-H12)</f>
        <v>3773</v>
      </c>
      <c r="M12" s="1">
        <f>SUM(K12*0.04+K12)</f>
        <v>1961.96</v>
      </c>
    </row>
    <row r="13" spans="1:13" ht="34.5" customHeight="1" x14ac:dyDescent="0.2">
      <c r="A13" s="2" t="s">
        <v>22</v>
      </c>
      <c r="B13" s="28">
        <v>288318</v>
      </c>
      <c r="C13" s="28">
        <v>289725</v>
      </c>
      <c r="D13" s="9"/>
      <c r="E13" s="26"/>
      <c r="F13" s="26"/>
      <c r="G13" s="9"/>
      <c r="H13" s="26"/>
      <c r="I13" s="26"/>
      <c r="J13" s="1" t="s">
        <v>23</v>
      </c>
      <c r="K13" s="1">
        <f>SUM(C13-B13+F13-E13+I13-H13)/2</f>
        <v>703.5</v>
      </c>
      <c r="L13" s="1">
        <f>SUM(C13-B13+F13-E13+I13-H13)</f>
        <v>1407</v>
      </c>
      <c r="M13" s="1">
        <f>SUM(K13*0.04+K13)</f>
        <v>731.64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42247</v>
      </c>
      <c r="C3" s="3">
        <v>42251</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290364</v>
      </c>
      <c r="C9" s="8">
        <v>293621</v>
      </c>
      <c r="D9" s="9"/>
      <c r="E9" s="26"/>
      <c r="F9" s="26"/>
      <c r="G9" s="9"/>
      <c r="H9" s="26"/>
      <c r="I9" s="26"/>
      <c r="J9" s="1" t="s">
        <v>15</v>
      </c>
      <c r="K9" s="1">
        <f>SUM(C9-B9+F9-E9+I9-H9)/2</f>
        <v>1628.5</v>
      </c>
      <c r="L9" s="1">
        <f>SUM(C9-B9+F9-E9+I9-H9)</f>
        <v>3257</v>
      </c>
      <c r="M9" s="1">
        <f>SUM(K9*0.04+K9)</f>
        <v>1693.64</v>
      </c>
    </row>
    <row r="10" spans="1:13" ht="34.5" customHeight="1" x14ac:dyDescent="0.2">
      <c r="A10" s="2" t="s">
        <v>16</v>
      </c>
      <c r="B10" s="8">
        <v>293658</v>
      </c>
      <c r="C10" s="8">
        <v>297305</v>
      </c>
      <c r="D10" s="9"/>
      <c r="E10" s="26"/>
      <c r="F10" s="26"/>
      <c r="G10" s="9"/>
      <c r="H10" s="26"/>
      <c r="I10" s="26"/>
      <c r="J10" s="1" t="s">
        <v>17</v>
      </c>
      <c r="K10" s="1">
        <f>SUM(C10-B10+F10-E10+I10-H10)/2</f>
        <v>1823.5</v>
      </c>
      <c r="L10" s="1">
        <f>SUM(C10-B10+F10-E10+I10-H10)</f>
        <v>3647</v>
      </c>
      <c r="M10" s="1">
        <f>SUM(K10*0.04+K10)</f>
        <v>1896.44</v>
      </c>
    </row>
    <row r="11" spans="1:13" ht="34.5" customHeight="1" x14ac:dyDescent="0.2">
      <c r="A11" s="2" t="s">
        <v>18</v>
      </c>
      <c r="B11" s="8">
        <v>297339</v>
      </c>
      <c r="C11" s="8">
        <v>301188</v>
      </c>
      <c r="D11" s="9"/>
      <c r="E11" s="26"/>
      <c r="F11" s="26"/>
      <c r="G11" s="9"/>
      <c r="H11" s="26"/>
      <c r="I11" s="26"/>
      <c r="J11" s="1" t="s">
        <v>19</v>
      </c>
      <c r="K11" s="1">
        <f>SUM(C11-B11+F11-E11+I11-H11)/2</f>
        <v>1924.5</v>
      </c>
      <c r="L11" s="1">
        <f>SUM(C11-B11+F11-E11+I11-H11)</f>
        <v>3849</v>
      </c>
      <c r="M11" s="1">
        <f>SUM(K11*0.04+K11)</f>
        <v>2001.48</v>
      </c>
    </row>
    <row r="12" spans="1:13" ht="34.5" customHeight="1" x14ac:dyDescent="0.2">
      <c r="A12" s="2" t="s">
        <v>20</v>
      </c>
      <c r="B12" s="28">
        <v>301236</v>
      </c>
      <c r="C12" s="28">
        <v>304952</v>
      </c>
      <c r="D12" s="9"/>
      <c r="E12" s="26"/>
      <c r="F12" s="26"/>
      <c r="G12" s="9"/>
      <c r="H12" s="27"/>
      <c r="I12" s="27"/>
      <c r="J12" s="1" t="s">
        <v>21</v>
      </c>
      <c r="K12" s="1">
        <f>SUM(C12-B12+F12-E12+I12-H12)/2</f>
        <v>1858</v>
      </c>
      <c r="L12" s="1">
        <f>SUM(C12-B12+F12-E12+I12-H12)</f>
        <v>3716</v>
      </c>
      <c r="M12" s="1">
        <f>SUM(K12*0.04+K12)</f>
        <v>1932.32</v>
      </c>
    </row>
    <row r="13" spans="1:13" ht="34.5" customHeight="1" x14ac:dyDescent="0.2">
      <c r="A13" s="2" t="s">
        <v>22</v>
      </c>
      <c r="B13" s="28">
        <v>304990</v>
      </c>
      <c r="C13" s="28">
        <v>306568</v>
      </c>
      <c r="D13" s="9"/>
      <c r="E13" s="26"/>
      <c r="F13" s="26"/>
      <c r="G13" s="9"/>
      <c r="H13" s="26"/>
      <c r="I13" s="26"/>
      <c r="J13" s="1" t="s">
        <v>23</v>
      </c>
      <c r="K13" s="1">
        <f>SUM(C13-B13+F13-E13+I13-H13)/2</f>
        <v>789</v>
      </c>
      <c r="L13" s="1">
        <f>SUM(C13-B13+F13-E13+I13-H13)</f>
        <v>1578</v>
      </c>
      <c r="M13" s="1">
        <f>SUM(K13*0.04+K13)</f>
        <v>820.56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A1:M20"/>
  <sheetViews>
    <sheetView workbookViewId="0">
      <selection activeCell="C14" sqref="C14"/>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42254</v>
      </c>
      <c r="C3" s="3">
        <v>42258</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6"/>
      <c r="C9" s="26"/>
      <c r="D9" s="9"/>
      <c r="E9" s="26"/>
      <c r="F9" s="26"/>
      <c r="G9" s="9"/>
      <c r="H9" s="26"/>
      <c r="I9" s="26"/>
      <c r="J9" s="1" t="s">
        <v>15</v>
      </c>
      <c r="K9" s="1">
        <f>SUM(C9-B9+F9-E9+I9-H9)/2</f>
        <v>0</v>
      </c>
      <c r="L9" s="1">
        <f>SUM(C9-B9+F9-E9+I9-H9)</f>
        <v>0</v>
      </c>
      <c r="M9" s="1">
        <f>SUM(K9*0.04+K9)</f>
        <v>0</v>
      </c>
    </row>
    <row r="10" spans="1:13" ht="34.5" customHeight="1" x14ac:dyDescent="0.2">
      <c r="A10" s="2" t="s">
        <v>16</v>
      </c>
      <c r="B10" s="8">
        <v>307303</v>
      </c>
      <c r="C10" s="8">
        <v>311053</v>
      </c>
      <c r="D10" s="9"/>
      <c r="E10" s="26"/>
      <c r="F10" s="26"/>
      <c r="G10" s="9"/>
      <c r="H10" s="26"/>
      <c r="I10" s="26"/>
      <c r="J10" s="1" t="s">
        <v>17</v>
      </c>
      <c r="K10" s="1">
        <f>SUM(C10-B10+F10-E10+I10-H10)/2</f>
        <v>1875</v>
      </c>
      <c r="L10" s="1">
        <f>SUM(C10-B10+F10-E10+I10-H10)</f>
        <v>3750</v>
      </c>
      <c r="M10" s="1">
        <f>SUM(K10*0.04+K10)</f>
        <v>1950</v>
      </c>
    </row>
    <row r="11" spans="1:13" ht="34.5" customHeight="1" x14ac:dyDescent="0.2">
      <c r="A11" s="2" t="s">
        <v>18</v>
      </c>
      <c r="B11" s="8">
        <v>311090</v>
      </c>
      <c r="C11" s="8">
        <v>314680</v>
      </c>
      <c r="D11" s="9"/>
      <c r="E11" s="26"/>
      <c r="F11" s="26"/>
      <c r="G11" s="9"/>
      <c r="H11" s="26"/>
      <c r="I11" s="26"/>
      <c r="J11" s="1" t="s">
        <v>19</v>
      </c>
      <c r="K11" s="1">
        <f>SUM(C11-B11+F11-E11+I11-H11)/2</f>
        <v>1795</v>
      </c>
      <c r="L11" s="1">
        <f>SUM(C11-B11+F11-E11+I11-H11)</f>
        <v>3590</v>
      </c>
      <c r="M11" s="1">
        <f>SUM(K11*0.04+K11)</f>
        <v>1866.8</v>
      </c>
    </row>
    <row r="12" spans="1:13" ht="34.5" customHeight="1" x14ac:dyDescent="0.2">
      <c r="A12" s="2" t="s">
        <v>20</v>
      </c>
      <c r="B12" s="28">
        <v>314714</v>
      </c>
      <c r="C12" s="28">
        <v>318238</v>
      </c>
      <c r="D12" s="9"/>
      <c r="E12" s="26"/>
      <c r="F12" s="26"/>
      <c r="G12" s="9"/>
      <c r="H12" s="27"/>
      <c r="I12" s="27"/>
      <c r="J12" s="1" t="s">
        <v>21</v>
      </c>
      <c r="K12" s="1">
        <f>SUM(C12-B12+F12-E12+I12-H12)/2</f>
        <v>1762</v>
      </c>
      <c r="L12" s="1">
        <f>SUM(C12-B12+F12-E12+I12-H12)</f>
        <v>3524</v>
      </c>
      <c r="M12" s="1">
        <f>SUM(K12*0.04+K12)</f>
        <v>1832.48</v>
      </c>
    </row>
    <row r="13" spans="1:13" ht="34.5" customHeight="1" x14ac:dyDescent="0.2">
      <c r="A13" s="2" t="s">
        <v>22</v>
      </c>
      <c r="B13" s="28">
        <v>318288</v>
      </c>
      <c r="C13" s="28">
        <v>319708</v>
      </c>
      <c r="D13" s="9"/>
      <c r="E13" s="26"/>
      <c r="F13" s="26"/>
      <c r="G13" s="9"/>
      <c r="H13" s="26"/>
      <c r="I13" s="26"/>
      <c r="J13" s="1" t="s">
        <v>23</v>
      </c>
      <c r="K13" s="1">
        <f>SUM(C13-B13+F13-E13+I13-H13)/2</f>
        <v>710</v>
      </c>
      <c r="L13" s="1">
        <f>SUM(C13-B13+F13-E13+I13-H13)</f>
        <v>1420</v>
      </c>
      <c r="M13" s="1">
        <f>SUM(K13*0.04+K13)</f>
        <v>738.4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42261</v>
      </c>
      <c r="C3" s="3">
        <v>42265</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320384</v>
      </c>
      <c r="C9" s="8">
        <v>323840</v>
      </c>
      <c r="D9" s="9"/>
      <c r="E9" s="26"/>
      <c r="F9" s="26"/>
      <c r="G9" s="9"/>
      <c r="H9" s="26"/>
      <c r="I9" s="26"/>
      <c r="J9" s="1" t="s">
        <v>15</v>
      </c>
      <c r="K9" s="1">
        <f>SUM(C9-B9+F9-E9+I9-H9)/2</f>
        <v>1728</v>
      </c>
      <c r="L9" s="1">
        <f>SUM(C9-B9+F9-E9+I9-H9)</f>
        <v>3456</v>
      </c>
      <c r="M9" s="1">
        <f>SUM(K9*0.04+K9)</f>
        <v>1797.12</v>
      </c>
    </row>
    <row r="10" spans="1:13" ht="34.5" customHeight="1" x14ac:dyDescent="0.2">
      <c r="A10" s="2" t="s">
        <v>16</v>
      </c>
      <c r="B10" s="8">
        <v>323883</v>
      </c>
      <c r="C10" s="8">
        <v>327737</v>
      </c>
      <c r="D10" s="9"/>
      <c r="E10" s="26"/>
      <c r="F10" s="26"/>
      <c r="G10" s="9"/>
      <c r="H10" s="26"/>
      <c r="I10" s="26"/>
      <c r="J10" s="1" t="s">
        <v>17</v>
      </c>
      <c r="K10" s="1">
        <f>SUM(C10-B10+F10-E10+I10-H10)/2</f>
        <v>1927</v>
      </c>
      <c r="L10" s="1">
        <f>SUM(C10-B10+F10-E10+I10-H10)</f>
        <v>3854</v>
      </c>
      <c r="M10" s="1">
        <f>SUM(K10*0.04+K10)</f>
        <v>2004.08</v>
      </c>
    </row>
    <row r="11" spans="1:13" ht="34.5" customHeight="1" x14ac:dyDescent="0.2">
      <c r="A11" s="2" t="s">
        <v>18</v>
      </c>
      <c r="B11" s="8">
        <v>327777</v>
      </c>
      <c r="C11" s="8">
        <v>331197</v>
      </c>
      <c r="D11" s="9"/>
      <c r="E11" s="26"/>
      <c r="F11" s="26"/>
      <c r="G11" s="9"/>
      <c r="H11" s="26"/>
      <c r="I11" s="26"/>
      <c r="J11" s="1" t="s">
        <v>19</v>
      </c>
      <c r="K11" s="1">
        <f>SUM(C11-B11+F11-E11+I11-H11)/2</f>
        <v>1710</v>
      </c>
      <c r="L11" s="1">
        <f>SUM(C11-B11+F11-E11+I11-H11)</f>
        <v>3420</v>
      </c>
      <c r="M11" s="1">
        <f>SUM(K11*0.04+K11)</f>
        <v>1778.4</v>
      </c>
    </row>
    <row r="12" spans="1:13" ht="34.5" customHeight="1" x14ac:dyDescent="0.2">
      <c r="A12" s="2" t="s">
        <v>20</v>
      </c>
      <c r="B12" s="28">
        <v>331227</v>
      </c>
      <c r="C12" s="28">
        <v>334771</v>
      </c>
      <c r="D12" s="9"/>
      <c r="E12" s="26"/>
      <c r="F12" s="26"/>
      <c r="G12" s="9"/>
      <c r="H12" s="27"/>
      <c r="I12" s="27"/>
      <c r="J12" s="1" t="s">
        <v>21</v>
      </c>
      <c r="K12" s="1">
        <f>SUM(C12-B12+F12-E12+I12-H12)/2</f>
        <v>1772</v>
      </c>
      <c r="L12" s="1">
        <f>SUM(C12-B12+F12-E12+I12-H12)</f>
        <v>3544</v>
      </c>
      <c r="M12" s="1">
        <f>SUM(K12*0.04+K12)</f>
        <v>1842.88</v>
      </c>
    </row>
    <row r="13" spans="1:13" ht="34.5" customHeight="1" x14ac:dyDescent="0.2">
      <c r="A13" s="2" t="s">
        <v>22</v>
      </c>
      <c r="B13" s="28">
        <v>337808</v>
      </c>
      <c r="C13" s="28">
        <v>336162</v>
      </c>
      <c r="D13" s="9"/>
      <c r="E13" s="26"/>
      <c r="F13" s="26"/>
      <c r="G13" s="9"/>
      <c r="H13" s="26"/>
      <c r="I13" s="26"/>
      <c r="J13" s="1" t="s">
        <v>23</v>
      </c>
      <c r="K13" s="1">
        <f>SUM(C13-B13+F13-E13+I13-H13)/2</f>
        <v>-823</v>
      </c>
      <c r="L13" s="1">
        <f>SUM(C13-B13+F13-E13+I13-H13)</f>
        <v>-1646</v>
      </c>
      <c r="M13" s="1">
        <f>SUM(K13*0.04+K13)</f>
        <v>-855.92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A1:M20"/>
  <sheetViews>
    <sheetView workbookViewId="0">
      <selection activeCell="D15" sqref="D15"/>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42268</v>
      </c>
      <c r="C3" s="3">
        <v>42272</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336883</v>
      </c>
      <c r="C9" s="8">
        <v>340282</v>
      </c>
      <c r="D9" s="9"/>
      <c r="E9" s="26"/>
      <c r="F9" s="26"/>
      <c r="G9" s="9"/>
      <c r="H9" s="26"/>
      <c r="I9" s="26"/>
      <c r="J9" s="1" t="s">
        <v>15</v>
      </c>
      <c r="K9" s="1">
        <f>SUM(C9-B9+F9-E9+I9-H9)/2</f>
        <v>1699.5</v>
      </c>
      <c r="L9" s="1">
        <f>SUM(C9-B9+F9-E9+I9-H9)</f>
        <v>3399</v>
      </c>
      <c r="M9" s="1">
        <f>SUM(K9*0.04+K9)</f>
        <v>1767.48</v>
      </c>
    </row>
    <row r="10" spans="1:13" ht="34.5" customHeight="1" x14ac:dyDescent="0.2">
      <c r="A10" s="2" t="s">
        <v>16</v>
      </c>
      <c r="B10" s="8">
        <v>340320</v>
      </c>
      <c r="C10" s="8">
        <v>343844</v>
      </c>
      <c r="D10" s="9"/>
      <c r="E10" s="26"/>
      <c r="F10" s="26"/>
      <c r="G10" s="9"/>
      <c r="H10" s="26"/>
      <c r="I10" s="26"/>
      <c r="J10" s="1" t="s">
        <v>17</v>
      </c>
      <c r="K10" s="1">
        <f>SUM(C10-B10+F10-E10+I10-H10)/2</f>
        <v>1762</v>
      </c>
      <c r="L10" s="1">
        <f>SUM(C10-B10+F10-E10+I10-H10)</f>
        <v>3524</v>
      </c>
      <c r="M10" s="1">
        <f>SUM(K10*0.04+K10)</f>
        <v>1832.48</v>
      </c>
    </row>
    <row r="11" spans="1:13" ht="34.5" customHeight="1" x14ac:dyDescent="0.2">
      <c r="A11" s="2" t="s">
        <v>18</v>
      </c>
      <c r="B11" s="8">
        <v>343908</v>
      </c>
      <c r="C11" s="8">
        <v>347365</v>
      </c>
      <c r="D11" s="9"/>
      <c r="E11" s="26"/>
      <c r="F11" s="26"/>
      <c r="G11" s="9"/>
      <c r="H11" s="26"/>
      <c r="I11" s="26"/>
      <c r="J11" s="1" t="s">
        <v>19</v>
      </c>
      <c r="K11" s="1">
        <f>SUM(C11-B11+F11-E11+I11-H11)/2</f>
        <v>1728.5</v>
      </c>
      <c r="L11" s="1">
        <f>SUM(C11-B11+F11-E11+I11-H11)</f>
        <v>3457</v>
      </c>
      <c r="M11" s="1">
        <f>SUM(K11*0.04+K11)</f>
        <v>1797.64</v>
      </c>
    </row>
    <row r="12" spans="1:13" ht="34.5" customHeight="1" x14ac:dyDescent="0.2">
      <c r="A12" s="2" t="s">
        <v>20</v>
      </c>
      <c r="B12" s="28">
        <v>347409</v>
      </c>
      <c r="C12" s="28">
        <v>350845</v>
      </c>
      <c r="D12" s="9"/>
      <c r="E12" s="26"/>
      <c r="F12" s="26"/>
      <c r="G12" s="9"/>
      <c r="H12" s="27"/>
      <c r="I12" s="27"/>
      <c r="J12" s="1" t="s">
        <v>21</v>
      </c>
      <c r="K12" s="1">
        <f>SUM(C12-B12+F12-E12+I12-H12)/2</f>
        <v>1718</v>
      </c>
      <c r="L12" s="1">
        <f>SUM(C12-B12+F12-E12+I12-H12)</f>
        <v>3436</v>
      </c>
      <c r="M12" s="1">
        <f>SUM(K12*0.04+K12)</f>
        <v>1786.72</v>
      </c>
    </row>
    <row r="13" spans="1:13" ht="34.5" customHeight="1" x14ac:dyDescent="0.2">
      <c r="A13" s="2" t="s">
        <v>22</v>
      </c>
      <c r="B13" s="28">
        <v>350888</v>
      </c>
      <c r="C13" s="28">
        <v>352213</v>
      </c>
      <c r="D13" s="9"/>
      <c r="E13" s="26"/>
      <c r="F13" s="26"/>
      <c r="G13" s="9"/>
      <c r="H13" s="26"/>
      <c r="I13" s="26"/>
      <c r="J13" s="1" t="s">
        <v>23</v>
      </c>
      <c r="K13" s="1">
        <f>SUM(C13-B13+F13-E13+I13-H13)/2</f>
        <v>662.5</v>
      </c>
      <c r="L13" s="1">
        <f>SUM(C13-B13+F13-E13+I13-H13)</f>
        <v>1325</v>
      </c>
      <c r="M13" s="1">
        <f>SUM(K13*0.04+K13)</f>
        <v>689</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M20"/>
  <sheetViews>
    <sheetView workbookViewId="0">
      <selection activeCell="B12" sqref="B12"/>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42275</v>
      </c>
      <c r="C3" s="3">
        <v>42279</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352838</v>
      </c>
      <c r="C9" s="8">
        <v>356237</v>
      </c>
      <c r="D9" s="9"/>
      <c r="E9" s="26"/>
      <c r="F9" s="26"/>
      <c r="G9" s="9"/>
      <c r="H9" s="26"/>
      <c r="I9" s="26"/>
      <c r="J9" s="1" t="s">
        <v>15</v>
      </c>
      <c r="K9" s="1">
        <f>SUM(C9-B9+F9-E9+I9-H9)/2</f>
        <v>1699.5</v>
      </c>
      <c r="L9" s="1">
        <f>SUM(C9-B9+F9-E9+I9-H9)</f>
        <v>3399</v>
      </c>
      <c r="M9" s="1">
        <f>SUM(K9*0.04+K9)</f>
        <v>1767.48</v>
      </c>
    </row>
    <row r="10" spans="1:13" ht="34.5" customHeight="1" x14ac:dyDescent="0.2">
      <c r="A10" s="2" t="s">
        <v>16</v>
      </c>
      <c r="B10" s="8">
        <v>356281</v>
      </c>
      <c r="C10" s="8">
        <v>359887</v>
      </c>
      <c r="D10" s="9"/>
      <c r="E10" s="26"/>
      <c r="F10" s="26"/>
      <c r="G10" s="9"/>
      <c r="H10" s="26"/>
      <c r="I10" s="26"/>
      <c r="J10" s="1" t="s">
        <v>17</v>
      </c>
      <c r="K10" s="1">
        <f>SUM(C10-B10+F10-E10+I10-H10)/2</f>
        <v>1803</v>
      </c>
      <c r="L10" s="1">
        <f>SUM(C10-B10+F10-E10+I10-H10)</f>
        <v>3606</v>
      </c>
      <c r="M10" s="1">
        <f>SUM(K10*0.04+K10)</f>
        <v>1875.12</v>
      </c>
    </row>
    <row r="11" spans="1:13" ht="34.5" customHeight="1" x14ac:dyDescent="0.2">
      <c r="A11" s="2" t="s">
        <v>18</v>
      </c>
      <c r="B11" s="8">
        <v>359927</v>
      </c>
      <c r="C11" s="8">
        <v>363411</v>
      </c>
      <c r="D11" s="9"/>
      <c r="E11" s="26"/>
      <c r="F11" s="26"/>
      <c r="G11" s="9"/>
      <c r="H11" s="26"/>
      <c r="I11" s="26"/>
      <c r="J11" s="1" t="s">
        <v>19</v>
      </c>
      <c r="K11" s="1">
        <f>SUM(C11-B11+F11-E11+I11-H11)/2</f>
        <v>1742</v>
      </c>
      <c r="L11" s="1">
        <f>SUM(C11-B11+F11-E11+I11-H11)</f>
        <v>3484</v>
      </c>
      <c r="M11" s="1">
        <f>SUM(K11*0.04+K11)</f>
        <v>1811.68</v>
      </c>
    </row>
    <row r="12" spans="1:13" ht="34.5" customHeight="1" x14ac:dyDescent="0.2">
      <c r="A12" s="2" t="s">
        <v>20</v>
      </c>
      <c r="B12" s="28">
        <v>363453</v>
      </c>
      <c r="C12" s="28">
        <v>366933</v>
      </c>
      <c r="D12" s="9"/>
      <c r="E12" s="26"/>
      <c r="F12" s="26"/>
      <c r="G12" s="9"/>
      <c r="H12" s="27"/>
      <c r="I12" s="27"/>
      <c r="J12" s="1" t="s">
        <v>21</v>
      </c>
      <c r="K12" s="1">
        <f>SUM(C12-B12+F12-E12+I12-H12)/2</f>
        <v>1740</v>
      </c>
      <c r="L12" s="1">
        <f>SUM(C12-B12+F12-E12+I12-H12)</f>
        <v>3480</v>
      </c>
      <c r="M12" s="1">
        <f>SUM(K12*0.04+K12)</f>
        <v>1809.6</v>
      </c>
    </row>
    <row r="13" spans="1:13" ht="34.5" customHeight="1" x14ac:dyDescent="0.2">
      <c r="A13" s="2" t="s">
        <v>22</v>
      </c>
      <c r="B13" s="28">
        <v>366986</v>
      </c>
      <c r="C13" s="28">
        <v>368266</v>
      </c>
      <c r="D13" s="9"/>
      <c r="E13" s="26"/>
      <c r="F13" s="26"/>
      <c r="G13" s="9"/>
      <c r="H13" s="26"/>
      <c r="I13" s="26"/>
      <c r="J13" s="1" t="s">
        <v>23</v>
      </c>
      <c r="K13" s="1">
        <f>SUM(C13-B13+F13-E13+I13-H13)/2</f>
        <v>640</v>
      </c>
      <c r="L13" s="1">
        <f>SUM(C13-B13+F13-E13+I13-H13)</f>
        <v>1280</v>
      </c>
      <c r="M13" s="1">
        <f>SUM(K13*0.04+K13)</f>
        <v>665.6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42282</v>
      </c>
      <c r="C3" s="3">
        <v>42286</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368937</v>
      </c>
      <c r="C9" s="30">
        <v>372351</v>
      </c>
      <c r="D9" s="9"/>
      <c r="E9" s="26"/>
      <c r="F9" s="26"/>
      <c r="G9" s="9"/>
      <c r="H9" s="26"/>
      <c r="I9" s="26"/>
      <c r="J9" s="1" t="s">
        <v>15</v>
      </c>
      <c r="K9" s="1">
        <f>SUM(C9-B9+F9-E9+I9-H9)/2</f>
        <v>1707</v>
      </c>
      <c r="L9" s="1">
        <f>SUM(C9-B9+F9-E9+I9-H9)</f>
        <v>3414</v>
      </c>
      <c r="M9" s="1">
        <f>SUM(K9*0.04+K9)</f>
        <v>1775.28</v>
      </c>
    </row>
    <row r="10" spans="1:13" ht="34.5" customHeight="1" x14ac:dyDescent="0.2">
      <c r="A10" s="2" t="s">
        <v>16</v>
      </c>
      <c r="B10" s="8">
        <v>372400</v>
      </c>
      <c r="C10" s="8">
        <v>376210</v>
      </c>
      <c r="D10" s="9"/>
      <c r="E10" s="26"/>
      <c r="F10" s="26"/>
      <c r="G10" s="9"/>
      <c r="H10" s="26"/>
      <c r="I10" s="26"/>
      <c r="J10" s="1" t="s">
        <v>17</v>
      </c>
      <c r="K10" s="1">
        <f>SUM(C10-B10+F10-E10+I10-H10)/2</f>
        <v>1905</v>
      </c>
      <c r="L10" s="1">
        <f>SUM(C10-B10+F10-E10+I10-H10)</f>
        <v>3810</v>
      </c>
      <c r="M10" s="1">
        <f>SUM(K10*0.04+K10)</f>
        <v>1981.2</v>
      </c>
    </row>
    <row r="11" spans="1:13" ht="34.5" customHeight="1" x14ac:dyDescent="0.2">
      <c r="A11" s="2" t="s">
        <v>18</v>
      </c>
      <c r="B11" s="8">
        <v>376261</v>
      </c>
      <c r="C11" s="8">
        <v>379984</v>
      </c>
      <c r="D11" s="9"/>
      <c r="E11" s="26"/>
      <c r="F11" s="26"/>
      <c r="G11" s="9"/>
      <c r="H11" s="26"/>
      <c r="I11" s="26"/>
      <c r="J11" s="1" t="s">
        <v>19</v>
      </c>
      <c r="K11" s="1">
        <f>SUM(C11-B11+F11-E11+I11-H11)/2</f>
        <v>1861.5</v>
      </c>
      <c r="L11" s="1">
        <f>SUM(C11-B11+F11-E11+I11-H11)</f>
        <v>3723</v>
      </c>
      <c r="M11" s="1">
        <f>SUM(K11*0.04+K11)</f>
        <v>1935.96</v>
      </c>
    </row>
    <row r="12" spans="1:13" ht="34.5" customHeight="1" x14ac:dyDescent="0.2">
      <c r="A12" s="2" t="s">
        <v>20</v>
      </c>
      <c r="B12" s="28">
        <v>380019</v>
      </c>
      <c r="C12" s="28">
        <v>383567</v>
      </c>
      <c r="D12" s="9"/>
      <c r="E12" s="26"/>
      <c r="F12" s="26"/>
      <c r="G12" s="9"/>
      <c r="H12" s="27"/>
      <c r="I12" s="27"/>
      <c r="J12" s="1" t="s">
        <v>21</v>
      </c>
      <c r="K12" s="1">
        <f>SUM(C12-B12+F12-E12+I12-H12)/2</f>
        <v>1774</v>
      </c>
      <c r="L12" s="1">
        <f>SUM(C12-B12+F12-E12+I12-H12)</f>
        <v>3548</v>
      </c>
      <c r="M12" s="1">
        <f>SUM(K12*0.04+K12)</f>
        <v>1844.96</v>
      </c>
    </row>
    <row r="13" spans="1:13" ht="34.5" customHeight="1" x14ac:dyDescent="0.2">
      <c r="A13" s="2" t="s">
        <v>22</v>
      </c>
      <c r="B13" s="28">
        <v>383615</v>
      </c>
      <c r="C13" s="28">
        <v>384924</v>
      </c>
      <c r="D13" s="9"/>
      <c r="E13" s="26"/>
      <c r="F13" s="26"/>
      <c r="G13" s="9"/>
      <c r="H13" s="26"/>
      <c r="I13" s="26"/>
      <c r="J13" s="1" t="s">
        <v>23</v>
      </c>
      <c r="K13" s="1">
        <f>SUM(C13-B13+F13-E13+I13-H13)/2</f>
        <v>654.5</v>
      </c>
      <c r="L13" s="1">
        <f>SUM(C13-B13+F13-E13+I13-H13)</f>
        <v>1309</v>
      </c>
      <c r="M13" s="1">
        <f>SUM(K13*0.04+K13)</f>
        <v>680.68</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42289</v>
      </c>
      <c r="C3" s="3">
        <v>42293</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385494</v>
      </c>
      <c r="C9" s="30">
        <v>389138</v>
      </c>
      <c r="D9" s="9"/>
      <c r="E9" s="26"/>
      <c r="F9" s="26"/>
      <c r="G9" s="9"/>
      <c r="H9" s="26"/>
      <c r="I9" s="26"/>
      <c r="J9" s="1" t="s">
        <v>15</v>
      </c>
      <c r="K9" s="1">
        <f>SUM(C9-B9+F9-E9+I9-H9)/2</f>
        <v>1822</v>
      </c>
      <c r="L9" s="1">
        <f>SUM(C9-B9+F9-E9+I9-H9)</f>
        <v>3644</v>
      </c>
      <c r="M9" s="1">
        <f>SUM(K9*0.04+K9)</f>
        <v>1894.88</v>
      </c>
    </row>
    <row r="10" spans="1:13" ht="34.5" customHeight="1" x14ac:dyDescent="0.2">
      <c r="A10" s="2" t="s">
        <v>16</v>
      </c>
      <c r="B10" s="8">
        <v>389186</v>
      </c>
      <c r="C10" s="8">
        <v>392855</v>
      </c>
      <c r="D10" s="9"/>
      <c r="E10" s="26"/>
      <c r="F10" s="26"/>
      <c r="G10" s="9"/>
      <c r="H10" s="26"/>
      <c r="I10" s="26"/>
      <c r="J10" s="1" t="s">
        <v>17</v>
      </c>
      <c r="K10" s="1">
        <f>SUM(C10-B10+F10-E10+I10-H10)/2</f>
        <v>1834.5</v>
      </c>
      <c r="L10" s="1">
        <f>SUM(C10-B10+F10-E10+I10-H10)</f>
        <v>3669</v>
      </c>
      <c r="M10" s="1">
        <f>SUM(K10*0.04+K10)</f>
        <v>1907.88</v>
      </c>
    </row>
    <row r="11" spans="1:13" ht="34.5" customHeight="1" x14ac:dyDescent="0.2">
      <c r="A11" s="2" t="s">
        <v>18</v>
      </c>
      <c r="B11" s="8">
        <v>392905</v>
      </c>
      <c r="C11" s="8">
        <v>396291</v>
      </c>
      <c r="D11" s="9"/>
      <c r="E11" s="26"/>
      <c r="F11" s="26"/>
      <c r="G11" s="9"/>
      <c r="H11" s="26"/>
      <c r="I11" s="26"/>
      <c r="J11" s="1" t="s">
        <v>19</v>
      </c>
      <c r="K11" s="1">
        <f>SUM(C11-B11+F11-E11+I11-H11)/2</f>
        <v>1693</v>
      </c>
      <c r="L11" s="1">
        <f>SUM(C11-B11+F11-E11+I11-H11)</f>
        <v>3386</v>
      </c>
      <c r="M11" s="1">
        <f>SUM(K11*0.04+K11)</f>
        <v>1760.72</v>
      </c>
    </row>
    <row r="12" spans="1:13" ht="34.5" customHeight="1" x14ac:dyDescent="0.2">
      <c r="A12" s="2" t="s">
        <v>20</v>
      </c>
      <c r="B12" s="28">
        <v>396347</v>
      </c>
      <c r="C12" s="28">
        <v>399745</v>
      </c>
      <c r="D12" s="9"/>
      <c r="E12" s="26"/>
      <c r="F12" s="26"/>
      <c r="G12" s="9"/>
      <c r="H12" s="27"/>
      <c r="I12" s="27"/>
      <c r="J12" s="1" t="s">
        <v>21</v>
      </c>
      <c r="K12" s="1">
        <f>SUM(C12-B12+F12-E12+I12-H12)/2</f>
        <v>1699</v>
      </c>
      <c r="L12" s="1">
        <f>SUM(C12-B12+F12-E12+I12-H12)</f>
        <v>3398</v>
      </c>
      <c r="M12" s="1">
        <f>SUM(K12*0.04+K12)</f>
        <v>1766.96</v>
      </c>
    </row>
    <row r="13" spans="1:13" ht="34.5" customHeight="1" x14ac:dyDescent="0.2">
      <c r="A13" s="2" t="s">
        <v>22</v>
      </c>
      <c r="B13" s="28">
        <v>399800</v>
      </c>
      <c r="C13" s="28">
        <v>401185</v>
      </c>
      <c r="D13" s="9"/>
      <c r="E13" s="26"/>
      <c r="F13" s="26"/>
      <c r="G13" s="9"/>
      <c r="H13" s="26"/>
      <c r="I13" s="26"/>
      <c r="J13" s="1" t="s">
        <v>23</v>
      </c>
      <c r="K13" s="1">
        <f>SUM(C13-B13+F13-E13+I13-H13)/2</f>
        <v>692.5</v>
      </c>
      <c r="L13" s="1">
        <f>SUM(C13-B13+F13-E13+I13-H13)</f>
        <v>1385</v>
      </c>
      <c r="M13" s="1">
        <f>SUM(K13*0.04+K13)</f>
        <v>720.2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42296</v>
      </c>
      <c r="C3" s="3">
        <v>42300</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401777</v>
      </c>
      <c r="C9" s="30">
        <v>404928</v>
      </c>
      <c r="D9" s="9"/>
      <c r="E9" s="26"/>
      <c r="F9" s="26"/>
      <c r="G9" s="9"/>
      <c r="H9" s="26"/>
      <c r="I9" s="26"/>
      <c r="J9" s="1" t="s">
        <v>15</v>
      </c>
      <c r="K9" s="1">
        <f>SUM(C9-B9+F9-E9+I9-H9)/2</f>
        <v>1575.5</v>
      </c>
      <c r="L9" s="1">
        <f>SUM(C9-B9+F9-E9+I9-H9)</f>
        <v>3151</v>
      </c>
      <c r="M9" s="1">
        <f>SUM(K9*0.04+K9)</f>
        <v>1638.52</v>
      </c>
    </row>
    <row r="10" spans="1:13" ht="34.5" customHeight="1" x14ac:dyDescent="0.2">
      <c r="A10" s="2" t="s">
        <v>16</v>
      </c>
      <c r="B10" s="8">
        <v>404972</v>
      </c>
      <c r="C10" s="8">
        <v>408513</v>
      </c>
      <c r="D10" s="9"/>
      <c r="E10" s="26"/>
      <c r="F10" s="26"/>
      <c r="G10" s="9"/>
      <c r="H10" s="26"/>
      <c r="I10" s="26"/>
      <c r="J10" s="1" t="s">
        <v>17</v>
      </c>
      <c r="K10" s="1">
        <f>SUM(C10-B10+F10-E10+I10-H10)/2</f>
        <v>1770.5</v>
      </c>
      <c r="L10" s="1">
        <f>SUM(C10-B10+F10-E10+I10-H10)</f>
        <v>3541</v>
      </c>
      <c r="M10" s="1">
        <f>SUM(K10*0.04+K10)</f>
        <v>1841.32</v>
      </c>
    </row>
    <row r="11" spans="1:13" ht="34.5" customHeight="1" x14ac:dyDescent="0.2">
      <c r="A11" s="2" t="s">
        <v>18</v>
      </c>
      <c r="B11" s="8">
        <v>408555</v>
      </c>
      <c r="C11" s="8">
        <v>412158</v>
      </c>
      <c r="D11" s="9"/>
      <c r="E11" s="26"/>
      <c r="F11" s="26"/>
      <c r="G11" s="9"/>
      <c r="H11" s="26"/>
      <c r="I11" s="26"/>
      <c r="J11" s="1" t="s">
        <v>19</v>
      </c>
      <c r="K11" s="1">
        <f>SUM(C11-B11+F11-E11+I11-H11)/2</f>
        <v>1801.5</v>
      </c>
      <c r="L11" s="1">
        <f>SUM(C11-B11+F11-E11+I11-H11)</f>
        <v>3603</v>
      </c>
      <c r="M11" s="1">
        <f>SUM(K11*0.04+K11)</f>
        <v>1873.56</v>
      </c>
    </row>
    <row r="12" spans="1:13" ht="34.5" customHeight="1" x14ac:dyDescent="0.2">
      <c r="A12" s="2" t="s">
        <v>20</v>
      </c>
      <c r="B12" s="28">
        <v>412212</v>
      </c>
      <c r="C12" s="28">
        <v>415572</v>
      </c>
      <c r="D12" s="9"/>
      <c r="E12" s="26"/>
      <c r="F12" s="26"/>
      <c r="G12" s="9"/>
      <c r="H12" s="27"/>
      <c r="I12" s="27"/>
      <c r="J12" s="1" t="s">
        <v>21</v>
      </c>
      <c r="K12" s="1">
        <f>SUM(C12-B12+F12-E12+I12-H12)/2</f>
        <v>1680</v>
      </c>
      <c r="L12" s="1">
        <f>SUM(C12-B12+F12-E12+I12-H12)</f>
        <v>3360</v>
      </c>
      <c r="M12" s="1">
        <f>SUM(K12*0.04+K12)</f>
        <v>1747.2</v>
      </c>
    </row>
    <row r="13" spans="1:13" ht="34.5" customHeight="1" x14ac:dyDescent="0.2">
      <c r="A13" s="2" t="s">
        <v>22</v>
      </c>
      <c r="B13" s="28">
        <v>415628</v>
      </c>
      <c r="C13" s="28">
        <v>416813</v>
      </c>
      <c r="D13" s="9"/>
      <c r="E13" s="26"/>
      <c r="F13" s="26"/>
      <c r="G13" s="9"/>
      <c r="H13" s="26"/>
      <c r="I13" s="26"/>
      <c r="J13" s="1" t="s">
        <v>23</v>
      </c>
      <c r="K13" s="1">
        <f>SUM(C13-B13+F13-E13+I13-H13)/2</f>
        <v>592.5</v>
      </c>
      <c r="L13" s="1">
        <f>SUM(C13-B13+F13-E13+I13-H13)</f>
        <v>1185</v>
      </c>
      <c r="M13" s="1">
        <f>SUM(K13*0.04+K13)</f>
        <v>616.20000000000005</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20"/>
  <sheetViews>
    <sheetView workbookViewId="0">
      <selection activeCell="B9" sqref="B9"/>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41862</v>
      </c>
      <c r="C3" s="3">
        <v>41865</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823111</v>
      </c>
      <c r="C9" s="8">
        <v>823894</v>
      </c>
      <c r="D9" s="9"/>
      <c r="E9" s="26"/>
      <c r="F9" s="26"/>
      <c r="G9" s="9"/>
      <c r="H9" s="8">
        <v>366298</v>
      </c>
      <c r="I9" s="8">
        <v>366363</v>
      </c>
      <c r="J9" s="1" t="s">
        <v>15</v>
      </c>
      <c r="K9" s="1">
        <f>SUM(C9-B9+F9-E9+I9-H9)/2</f>
        <v>424</v>
      </c>
      <c r="L9" s="1">
        <f>SUM(C9-B9+F9-E9+I9-H9)</f>
        <v>848</v>
      </c>
      <c r="M9" s="1">
        <f>SUM(K9*0.04+K9)</f>
        <v>440.96</v>
      </c>
    </row>
    <row r="10" spans="1:13" ht="34.5" customHeight="1" x14ac:dyDescent="0.2">
      <c r="A10" s="2" t="s">
        <v>16</v>
      </c>
      <c r="B10" s="8">
        <v>823927</v>
      </c>
      <c r="C10" s="8">
        <v>824694</v>
      </c>
      <c r="D10" s="9"/>
      <c r="E10" s="26"/>
      <c r="F10" s="26"/>
      <c r="G10" s="9"/>
      <c r="H10" s="8">
        <v>366396</v>
      </c>
      <c r="I10" s="8">
        <v>366514</v>
      </c>
      <c r="J10" s="1" t="s">
        <v>17</v>
      </c>
      <c r="K10" s="1">
        <f>SUM(C10-B10+F10-E10+I10-H10)/2</f>
        <v>442.5</v>
      </c>
      <c r="L10" s="1">
        <f>SUM(C10-B10+F10-E10+I10-H10)</f>
        <v>885</v>
      </c>
      <c r="M10" s="1">
        <f>SUM(K10*0.04+K10)</f>
        <v>460.2</v>
      </c>
    </row>
    <row r="11" spans="1:13" ht="34.5" customHeight="1" x14ac:dyDescent="0.2">
      <c r="A11" s="2" t="s">
        <v>18</v>
      </c>
      <c r="B11" s="8">
        <v>824719</v>
      </c>
      <c r="C11" s="8">
        <v>825062</v>
      </c>
      <c r="D11" s="9"/>
      <c r="E11" s="26"/>
      <c r="F11" s="26"/>
      <c r="G11" s="9"/>
      <c r="H11" s="8">
        <v>366552</v>
      </c>
      <c r="I11" s="8">
        <v>366601</v>
      </c>
      <c r="J11" s="1" t="s">
        <v>19</v>
      </c>
      <c r="K11" s="1">
        <f>SUM(C11-B11+F11-E11+I11-H11)/2</f>
        <v>196</v>
      </c>
      <c r="L11" s="1">
        <f>SUM(C11-B11+F11-E11+I11-H11)</f>
        <v>392</v>
      </c>
      <c r="M11" s="1">
        <f>SUM(K11*0.04+K11)</f>
        <v>203.84</v>
      </c>
    </row>
    <row r="12" spans="1:13" ht="34.5" customHeight="1" x14ac:dyDescent="0.2">
      <c r="A12" s="2" t="s">
        <v>20</v>
      </c>
      <c r="B12" s="8">
        <v>825091</v>
      </c>
      <c r="C12" s="8">
        <v>825367</v>
      </c>
      <c r="D12" s="9"/>
      <c r="E12" s="26"/>
      <c r="F12" s="26"/>
      <c r="G12" s="9"/>
      <c r="H12" s="8">
        <v>366620</v>
      </c>
      <c r="I12" s="8">
        <v>366659</v>
      </c>
      <c r="J12" s="1" t="s">
        <v>21</v>
      </c>
      <c r="K12" s="1">
        <f>SUM(C12-B12+F12-E12+I12-H12)/2</f>
        <v>157.5</v>
      </c>
      <c r="L12" s="1">
        <f>SUM(C12-B12+F12-E12+I12-H12)</f>
        <v>315</v>
      </c>
      <c r="M12" s="1">
        <f>SUM(K12*0.04+K12)</f>
        <v>163.80000000000001</v>
      </c>
    </row>
    <row r="13" spans="1:13" ht="34.5" customHeight="1" x14ac:dyDescent="0.2">
      <c r="A13" s="2" t="s">
        <v>22</v>
      </c>
      <c r="B13" s="8">
        <v>825410</v>
      </c>
      <c r="C13" s="8">
        <v>825677</v>
      </c>
      <c r="D13" s="9"/>
      <c r="E13" s="26"/>
      <c r="F13" s="26"/>
      <c r="G13" s="9"/>
      <c r="H13" s="8">
        <v>366681</v>
      </c>
      <c r="I13" s="8">
        <v>366725</v>
      </c>
      <c r="J13" s="1" t="s">
        <v>23</v>
      </c>
      <c r="K13" s="1">
        <f>SUM(C13-B13+F13-E13+I13-H13)/2</f>
        <v>155.5</v>
      </c>
      <c r="L13" s="1">
        <f>SUM(C13-B13+F13-E13+I13-H13)</f>
        <v>311</v>
      </c>
      <c r="M13" s="1">
        <f>SUM(K13*0.04+K13)</f>
        <v>161.72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42303</v>
      </c>
      <c r="C3" s="3">
        <v>42307</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417447</v>
      </c>
      <c r="C9" s="30">
        <v>420489</v>
      </c>
      <c r="D9" s="9"/>
      <c r="E9" s="26"/>
      <c r="F9" s="26"/>
      <c r="G9" s="9"/>
      <c r="H9" s="26"/>
      <c r="I9" s="26"/>
      <c r="J9" s="1" t="s">
        <v>15</v>
      </c>
      <c r="K9" s="1">
        <f>SUM(C9-B9+F9-E9+I9-H9)/2</f>
        <v>1521</v>
      </c>
      <c r="L9" s="1">
        <f>SUM(C9-B9+F9-E9+I9-H9)</f>
        <v>3042</v>
      </c>
      <c r="M9" s="1">
        <f>SUM(K9*0.04+K9)</f>
        <v>1581.84</v>
      </c>
    </row>
    <row r="10" spans="1:13" ht="34.5" customHeight="1" x14ac:dyDescent="0.2">
      <c r="A10" s="2" t="s">
        <v>16</v>
      </c>
      <c r="B10" s="8">
        <v>420550</v>
      </c>
      <c r="C10" s="8">
        <v>423966</v>
      </c>
      <c r="D10" s="9"/>
      <c r="E10" s="26"/>
      <c r="F10" s="26"/>
      <c r="G10" s="9"/>
      <c r="H10" s="26"/>
      <c r="I10" s="26"/>
      <c r="J10" s="1" t="s">
        <v>17</v>
      </c>
      <c r="K10" s="1">
        <f>SUM(C10-B10+F10-E10+I10-H10)/2</f>
        <v>1708</v>
      </c>
      <c r="L10" s="1">
        <f>SUM(C10-B10+F10-E10+I10-H10)</f>
        <v>3416</v>
      </c>
      <c r="M10" s="1">
        <f>SUM(K10*0.04+K10)</f>
        <v>1776.32</v>
      </c>
    </row>
    <row r="11" spans="1:13" ht="34.5" customHeight="1" x14ac:dyDescent="0.2">
      <c r="A11" s="2" t="s">
        <v>18</v>
      </c>
      <c r="B11" s="8">
        <v>424001</v>
      </c>
      <c r="C11" s="8">
        <v>427501</v>
      </c>
      <c r="D11" s="9"/>
      <c r="E11" s="26"/>
      <c r="F11" s="26"/>
      <c r="G11" s="9"/>
      <c r="H11" s="26"/>
      <c r="I11" s="26"/>
      <c r="J11" s="1" t="s">
        <v>19</v>
      </c>
      <c r="K11" s="1">
        <f>SUM(C11-B11+F11-E11+I11-H11)/2</f>
        <v>1750</v>
      </c>
      <c r="L11" s="1">
        <f>SUM(C11-B11+F11-E11+I11-H11)</f>
        <v>3500</v>
      </c>
      <c r="M11" s="1">
        <f>SUM(K11*0.04+K11)</f>
        <v>1820</v>
      </c>
    </row>
    <row r="12" spans="1:13" ht="34.5" customHeight="1" x14ac:dyDescent="0.2">
      <c r="A12" s="2" t="s">
        <v>20</v>
      </c>
      <c r="B12" s="28">
        <v>427551</v>
      </c>
      <c r="C12" s="28">
        <v>430858</v>
      </c>
      <c r="D12" s="9"/>
      <c r="E12" s="26"/>
      <c r="F12" s="26"/>
      <c r="G12" s="9"/>
      <c r="H12" s="27"/>
      <c r="I12" s="27"/>
      <c r="J12" s="1" t="s">
        <v>21</v>
      </c>
      <c r="K12" s="1">
        <f>SUM(C12-B12+F12-E12+I12-H12)/2</f>
        <v>1653.5</v>
      </c>
      <c r="L12" s="1">
        <f>SUM(C12-B12+F12-E12+I12-H12)</f>
        <v>3307</v>
      </c>
      <c r="M12" s="1">
        <f>SUM(K12*0.04+K12)</f>
        <v>1719.64</v>
      </c>
    </row>
    <row r="13" spans="1:13" ht="34.5" customHeight="1" x14ac:dyDescent="0.2">
      <c r="A13" s="2" t="s">
        <v>22</v>
      </c>
      <c r="B13" s="28">
        <v>430888</v>
      </c>
      <c r="C13" s="28">
        <v>432094</v>
      </c>
      <c r="D13" s="9"/>
      <c r="E13" s="26"/>
      <c r="F13" s="26"/>
      <c r="G13" s="9"/>
      <c r="H13" s="26"/>
      <c r="I13" s="26"/>
      <c r="J13" s="1" t="s">
        <v>23</v>
      </c>
      <c r="K13" s="1">
        <f>SUM(C13-B13+F13-E13+I13-H13)/2</f>
        <v>603</v>
      </c>
      <c r="L13" s="1">
        <f>SUM(C13-B13+F13-E13+I13-H13)</f>
        <v>1206</v>
      </c>
      <c r="M13" s="1">
        <f>SUM(K13*0.04+K13)</f>
        <v>627.12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M20"/>
  <sheetViews>
    <sheetView topLeftCell="B1"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42310</v>
      </c>
      <c r="C3" s="3">
        <v>42314</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432744</v>
      </c>
      <c r="C9" s="30">
        <v>436275</v>
      </c>
      <c r="D9" s="9"/>
      <c r="E9" s="26"/>
      <c r="F9" s="26"/>
      <c r="G9" s="9"/>
      <c r="H9" s="26"/>
      <c r="I9" s="26"/>
      <c r="J9" s="1" t="s">
        <v>15</v>
      </c>
      <c r="K9" s="1">
        <f>SUM(C9-B9+F9-E9+I9-H9)/2</f>
        <v>1765.5</v>
      </c>
      <c r="L9" s="1">
        <f>SUM(C9-B9+F9-E9+I9-H9)</f>
        <v>3531</v>
      </c>
      <c r="M9" s="1">
        <f>SUM(K9*0.04+K9)</f>
        <v>1836.12</v>
      </c>
    </row>
    <row r="10" spans="1:13" ht="34.5" customHeight="1" x14ac:dyDescent="0.2">
      <c r="A10" s="2" t="s">
        <v>16</v>
      </c>
      <c r="B10" s="8">
        <v>436311</v>
      </c>
      <c r="C10" s="8">
        <v>439650</v>
      </c>
      <c r="D10" s="9"/>
      <c r="E10" s="26"/>
      <c r="F10" s="26"/>
      <c r="G10" s="9"/>
      <c r="H10" s="26"/>
      <c r="I10" s="26"/>
      <c r="J10" s="1" t="s">
        <v>17</v>
      </c>
      <c r="K10" s="1">
        <f>SUM(C10-B10+F10-E10+I10-H10)/2</f>
        <v>1669.5</v>
      </c>
      <c r="L10" s="1">
        <f>SUM(C10-B10+F10-E10+I10-H10)</f>
        <v>3339</v>
      </c>
      <c r="M10" s="1">
        <f>SUM(K10*0.04+K10)</f>
        <v>1736.28</v>
      </c>
    </row>
    <row r="11" spans="1:13" ht="34.5" customHeight="1" x14ac:dyDescent="0.2">
      <c r="A11" s="2" t="s">
        <v>18</v>
      </c>
      <c r="B11" s="8">
        <v>439709</v>
      </c>
      <c r="C11" s="8">
        <v>443132</v>
      </c>
      <c r="D11" s="9"/>
      <c r="E11" s="26"/>
      <c r="F11" s="26"/>
      <c r="G11" s="9"/>
      <c r="H11" s="26"/>
      <c r="I11" s="26"/>
      <c r="J11" s="1" t="s">
        <v>19</v>
      </c>
      <c r="K11" s="1">
        <f>SUM(C11-B11+F11-E11+I11-H11)/2</f>
        <v>1711.5</v>
      </c>
      <c r="L11" s="1">
        <f>SUM(C11-B11+F11-E11+I11-H11)</f>
        <v>3423</v>
      </c>
      <c r="M11" s="1">
        <f>SUM(K11*0.04+K11)</f>
        <v>1779.96</v>
      </c>
    </row>
    <row r="12" spans="1:13" ht="34.5" customHeight="1" x14ac:dyDescent="0.2">
      <c r="A12" s="2" t="s">
        <v>20</v>
      </c>
      <c r="B12" s="28">
        <v>443200</v>
      </c>
      <c r="C12" s="28">
        <v>446530</v>
      </c>
      <c r="D12" s="9"/>
      <c r="E12" s="26"/>
      <c r="F12" s="26"/>
      <c r="G12" s="9"/>
      <c r="H12" s="27"/>
      <c r="I12" s="27"/>
      <c r="J12" s="1" t="s">
        <v>21</v>
      </c>
      <c r="K12" s="1">
        <f>SUM(C12-B12+F12-E12+I12-H12)/2</f>
        <v>1665</v>
      </c>
      <c r="L12" s="1">
        <f>SUM(C12-B12+F12-E12+I12-H12)</f>
        <v>3330</v>
      </c>
      <c r="M12" s="1">
        <f>SUM(K12*0.04+K12)</f>
        <v>1731.6</v>
      </c>
    </row>
    <row r="13" spans="1:13" ht="34.5" customHeight="1" x14ac:dyDescent="0.2">
      <c r="A13" s="2" t="s">
        <v>22</v>
      </c>
      <c r="B13" s="28">
        <v>446573</v>
      </c>
      <c r="C13" s="28">
        <v>447870</v>
      </c>
      <c r="D13" s="9"/>
      <c r="E13" s="26"/>
      <c r="F13" s="26"/>
      <c r="G13" s="9"/>
      <c r="H13" s="26"/>
      <c r="I13" s="26"/>
      <c r="J13" s="1" t="s">
        <v>23</v>
      </c>
      <c r="K13" s="1">
        <f>SUM(C13-B13+F13-E13+I13-H13)/2</f>
        <v>648.5</v>
      </c>
      <c r="L13" s="1">
        <f>SUM(C13-B13+F13-E13+I13-H13)</f>
        <v>1297</v>
      </c>
      <c r="M13" s="1">
        <f>SUM(K13*0.04+K13)</f>
        <v>674.44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dimension ref="A1:M20"/>
  <sheetViews>
    <sheetView topLeftCell="B1"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42317</v>
      </c>
      <c r="C3" s="3">
        <v>42321</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448484</v>
      </c>
      <c r="C9" s="30">
        <v>451835</v>
      </c>
      <c r="D9" s="9"/>
      <c r="E9" s="26"/>
      <c r="F9" s="26"/>
      <c r="G9" s="9"/>
      <c r="H9" s="26"/>
      <c r="I9" s="26"/>
      <c r="J9" s="1" t="s">
        <v>15</v>
      </c>
      <c r="K9" s="1">
        <f>SUM(C9-B9+F9-E9+I9-H9)/2</f>
        <v>1675.5</v>
      </c>
      <c r="L9" s="1">
        <f>SUM(C9-B9+F9-E9+I9-H9)</f>
        <v>3351</v>
      </c>
      <c r="M9" s="1">
        <f>SUM(K9*0.04+K9)</f>
        <v>1742.52</v>
      </c>
    </row>
    <row r="10" spans="1:13" ht="34.5" customHeight="1" x14ac:dyDescent="0.2">
      <c r="A10" s="2" t="s">
        <v>16</v>
      </c>
      <c r="B10" s="8">
        <v>451897</v>
      </c>
      <c r="C10" s="8">
        <v>455288</v>
      </c>
      <c r="D10" s="9"/>
      <c r="E10" s="26"/>
      <c r="F10" s="26"/>
      <c r="G10" s="9"/>
      <c r="H10" s="26"/>
      <c r="I10" s="26"/>
      <c r="J10" s="1" t="s">
        <v>17</v>
      </c>
      <c r="K10" s="1">
        <f>SUM(C10-B10+F10-E10+I10-H10)/2</f>
        <v>1695.5</v>
      </c>
      <c r="L10" s="1">
        <f>SUM(C10-B10+F10-E10+I10-H10)</f>
        <v>3391</v>
      </c>
      <c r="M10" s="1">
        <f>SUM(K10*0.04+K10)</f>
        <v>1763.32</v>
      </c>
    </row>
    <row r="11" spans="1:13" ht="34.5" customHeight="1" x14ac:dyDescent="0.2">
      <c r="A11" s="2" t="s">
        <v>18</v>
      </c>
      <c r="B11" s="26"/>
      <c r="C11" s="26"/>
      <c r="D11" s="9"/>
      <c r="E11" s="26"/>
      <c r="F11" s="26"/>
      <c r="G11" s="9"/>
      <c r="H11" s="26"/>
      <c r="I11" s="26"/>
      <c r="J11" s="1" t="s">
        <v>19</v>
      </c>
      <c r="K11" s="1">
        <f>SUM(C11-B11+F11-E11+I11-H11)/2</f>
        <v>0</v>
      </c>
      <c r="L11" s="1">
        <f>SUM(C11-B11+F11-E11+I11-H11)</f>
        <v>0</v>
      </c>
      <c r="M11" s="1">
        <f>SUM(K11*0.04+K11)</f>
        <v>0</v>
      </c>
    </row>
    <row r="12" spans="1:13" ht="34.5" customHeight="1" x14ac:dyDescent="0.2">
      <c r="A12" s="2" t="s">
        <v>20</v>
      </c>
      <c r="B12" s="28">
        <v>455329</v>
      </c>
      <c r="C12" s="28">
        <v>458630</v>
      </c>
      <c r="D12" s="9"/>
      <c r="E12" s="26"/>
      <c r="F12" s="26"/>
      <c r="G12" s="9"/>
      <c r="H12" s="27"/>
      <c r="I12" s="27"/>
      <c r="J12" s="1" t="s">
        <v>21</v>
      </c>
      <c r="K12" s="1">
        <f>SUM(C12-B12+F12-E12+I12-H12)/2</f>
        <v>1650.5</v>
      </c>
      <c r="L12" s="1">
        <f>SUM(C12-B12+F12-E12+I12-H12)</f>
        <v>3301</v>
      </c>
      <c r="M12" s="1">
        <f>SUM(K12*0.04+K12)</f>
        <v>1716.52</v>
      </c>
    </row>
    <row r="13" spans="1:13" ht="34.5" customHeight="1" x14ac:dyDescent="0.2">
      <c r="A13" s="2" t="s">
        <v>22</v>
      </c>
      <c r="B13" s="28">
        <v>458693</v>
      </c>
      <c r="C13" s="28">
        <v>459918</v>
      </c>
      <c r="D13" s="9"/>
      <c r="E13" s="26"/>
      <c r="F13" s="26"/>
      <c r="G13" s="9"/>
      <c r="H13" s="26"/>
      <c r="I13" s="26"/>
      <c r="J13" s="1" t="s">
        <v>23</v>
      </c>
      <c r="K13" s="1">
        <f>SUM(C13-B13+F13-E13+I13-H13)/2</f>
        <v>612.5</v>
      </c>
      <c r="L13" s="1">
        <f>SUM(C13-B13+F13-E13+I13-H13)</f>
        <v>1225</v>
      </c>
      <c r="M13" s="1">
        <f>SUM(K13*0.04+K13)</f>
        <v>637</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dimension ref="A1:M20"/>
  <sheetViews>
    <sheetView topLeftCell="B1"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42324</v>
      </c>
      <c r="C3" s="3">
        <v>42328</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460624</v>
      </c>
      <c r="C9" s="30">
        <v>463904</v>
      </c>
      <c r="D9" s="9"/>
      <c r="E9" s="26"/>
      <c r="F9" s="26"/>
      <c r="G9" s="9"/>
      <c r="H9" s="26"/>
      <c r="I9" s="26"/>
      <c r="J9" s="1" t="s">
        <v>15</v>
      </c>
      <c r="K9" s="1">
        <f>SUM(C9-B9+F9-E9+I9-H9)/2</f>
        <v>1640</v>
      </c>
      <c r="L9" s="1">
        <f>SUM(C9-B9+F9-E9+I9-H9)</f>
        <v>3280</v>
      </c>
      <c r="M9" s="1">
        <f>SUM(K9*0.04+K9)</f>
        <v>1705.6</v>
      </c>
    </row>
    <row r="10" spans="1:13" ht="34.5" customHeight="1" x14ac:dyDescent="0.2">
      <c r="A10" s="2" t="s">
        <v>16</v>
      </c>
      <c r="B10" s="8">
        <v>463949</v>
      </c>
      <c r="C10" s="8">
        <v>467462</v>
      </c>
      <c r="D10" s="9"/>
      <c r="E10" s="26"/>
      <c r="F10" s="26"/>
      <c r="G10" s="9"/>
      <c r="H10" s="26"/>
      <c r="I10" s="26"/>
      <c r="J10" s="1" t="s">
        <v>17</v>
      </c>
      <c r="K10" s="1">
        <f>SUM(C10-B10+F10-E10+I10-H10)/2</f>
        <v>1756.5</v>
      </c>
      <c r="L10" s="1">
        <f>SUM(C10-B10+F10-E10+I10-H10)</f>
        <v>3513</v>
      </c>
      <c r="M10" s="1">
        <f>SUM(K10*0.04+K10)</f>
        <v>1826.76</v>
      </c>
    </row>
    <row r="11" spans="1:13" ht="34.5" customHeight="1" x14ac:dyDescent="0.2">
      <c r="A11" s="2" t="s">
        <v>18</v>
      </c>
      <c r="B11" s="8">
        <v>467509</v>
      </c>
      <c r="C11" s="8">
        <v>470738</v>
      </c>
      <c r="D11" s="9"/>
      <c r="E11" s="26"/>
      <c r="F11" s="26"/>
      <c r="G11" s="9"/>
      <c r="H11" s="26"/>
      <c r="I11" s="26"/>
      <c r="J11" s="1" t="s">
        <v>19</v>
      </c>
      <c r="K11" s="1">
        <f>SUM(C11-B11+F11-E11+I11-H11)/2</f>
        <v>1614.5</v>
      </c>
      <c r="L11" s="1">
        <f>SUM(C11-B11+F11-E11+I11-H11)</f>
        <v>3229</v>
      </c>
      <c r="M11" s="1">
        <f>SUM(K11*0.04+K11)</f>
        <v>1679.08</v>
      </c>
    </row>
    <row r="12" spans="1:13" ht="34.5" customHeight="1" x14ac:dyDescent="0.2">
      <c r="A12" s="2" t="s">
        <v>20</v>
      </c>
      <c r="B12" s="28">
        <v>470770</v>
      </c>
      <c r="C12" s="28">
        <v>474035</v>
      </c>
      <c r="D12" s="9"/>
      <c r="E12" s="26"/>
      <c r="F12" s="26"/>
      <c r="G12" s="9"/>
      <c r="H12" s="27"/>
      <c r="I12" s="27"/>
      <c r="J12" s="1" t="s">
        <v>21</v>
      </c>
      <c r="K12" s="1">
        <f>SUM(C12-B12+F12-E12+I12-H12)/2</f>
        <v>1632.5</v>
      </c>
      <c r="L12" s="1">
        <f>SUM(C12-B12+F12-E12+I12-H12)</f>
        <v>3265</v>
      </c>
      <c r="M12" s="1">
        <f>SUM(K12*0.04+K12)</f>
        <v>1697.8</v>
      </c>
    </row>
    <row r="13" spans="1:13" ht="34.5" customHeight="1" x14ac:dyDescent="0.2">
      <c r="A13" s="2" t="s">
        <v>22</v>
      </c>
      <c r="B13" s="28">
        <v>474064</v>
      </c>
      <c r="C13" s="28">
        <v>475331</v>
      </c>
      <c r="D13" s="9"/>
      <c r="E13" s="26"/>
      <c r="F13" s="26"/>
      <c r="G13" s="9"/>
      <c r="H13" s="26"/>
      <c r="I13" s="26"/>
      <c r="J13" s="1" t="s">
        <v>23</v>
      </c>
      <c r="K13" s="1">
        <f>SUM(C13-B13+F13-E13+I13-H13)/2</f>
        <v>633.5</v>
      </c>
      <c r="L13" s="1">
        <f>SUM(C13-B13+F13-E13+I13-H13)</f>
        <v>1267</v>
      </c>
      <c r="M13" s="1">
        <f>SUM(K13*0.04+K13)</f>
        <v>658.84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dimension ref="A1:M20"/>
  <sheetViews>
    <sheetView topLeftCell="B1" workbookViewId="0">
      <selection activeCell="B11" sqref="B11"/>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42331</v>
      </c>
      <c r="C3" s="3">
        <v>42335</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475862</v>
      </c>
      <c r="C9" s="30">
        <v>479333</v>
      </c>
      <c r="D9" s="9"/>
      <c r="E9" s="26"/>
      <c r="F9" s="26"/>
      <c r="G9" s="9"/>
      <c r="H9" s="26"/>
      <c r="I9" s="26"/>
      <c r="J9" s="1" t="s">
        <v>15</v>
      </c>
      <c r="K9" s="1">
        <f>SUM(C9-B9+F9-E9+I9-H9)/2</f>
        <v>1735.5</v>
      </c>
      <c r="L9" s="1">
        <f>SUM(C9-B9+F9-E9+I9-H9)</f>
        <v>3471</v>
      </c>
      <c r="M9" s="1">
        <f>SUM(K9*0.04+K9)</f>
        <v>1804.92</v>
      </c>
    </row>
    <row r="10" spans="1:13" ht="34.5" customHeight="1" x14ac:dyDescent="0.2">
      <c r="A10" s="2" t="s">
        <v>16</v>
      </c>
      <c r="B10" s="8">
        <v>479389</v>
      </c>
      <c r="C10" s="8">
        <v>482800</v>
      </c>
      <c r="D10" s="9"/>
      <c r="E10" s="26"/>
      <c r="F10" s="26"/>
      <c r="G10" s="9"/>
      <c r="H10" s="26"/>
      <c r="I10" s="26"/>
      <c r="J10" s="1" t="s">
        <v>17</v>
      </c>
      <c r="K10" s="1">
        <f>SUM(C10-B10+F10-E10+I10-H10)/2</f>
        <v>1705.5</v>
      </c>
      <c r="L10" s="1">
        <f>SUM(C10-B10+F10-E10+I10-H10)</f>
        <v>3411</v>
      </c>
      <c r="M10" s="1">
        <f>SUM(K10*0.04+K10)</f>
        <v>1773.72</v>
      </c>
    </row>
    <row r="11" spans="1:13" ht="34.5" customHeight="1" x14ac:dyDescent="0.2">
      <c r="A11" s="2" t="s">
        <v>18</v>
      </c>
      <c r="B11" s="8">
        <v>482834</v>
      </c>
      <c r="C11" s="8">
        <v>484922</v>
      </c>
      <c r="D11" s="9"/>
      <c r="E11" s="26"/>
      <c r="F11" s="26"/>
      <c r="G11" s="9"/>
      <c r="H11" s="26"/>
      <c r="I11" s="26"/>
      <c r="J11" s="1" t="s">
        <v>19</v>
      </c>
      <c r="K11" s="1">
        <f>SUM(C11-B11+F11-E11+I11-H11)/2</f>
        <v>1044</v>
      </c>
      <c r="L11" s="1">
        <f>SUM(C11-B11+F11-E11+I11-H11)</f>
        <v>2088</v>
      </c>
      <c r="M11" s="1">
        <f>SUM(K11*0.04+K11)</f>
        <v>1085.76</v>
      </c>
    </row>
    <row r="12" spans="1:13" ht="34.5" customHeight="1" x14ac:dyDescent="0.2">
      <c r="A12" s="2" t="s">
        <v>20</v>
      </c>
      <c r="B12" s="27"/>
      <c r="C12" s="27"/>
      <c r="D12" s="9"/>
      <c r="E12" s="26"/>
      <c r="F12" s="26"/>
      <c r="G12" s="9"/>
      <c r="H12" s="27"/>
      <c r="I12" s="27"/>
      <c r="J12" s="1" t="s">
        <v>21</v>
      </c>
      <c r="K12" s="1">
        <f>SUM(C12-B12+F12-E12+I12-H12)/2</f>
        <v>0</v>
      </c>
      <c r="L12" s="1">
        <f>SUM(C12-B12+F12-E12+I12-H12)</f>
        <v>0</v>
      </c>
      <c r="M12" s="1">
        <f>SUM(K12*0.04+K12)</f>
        <v>0</v>
      </c>
    </row>
    <row r="13" spans="1:13" ht="34.5" customHeight="1" x14ac:dyDescent="0.2">
      <c r="A13" s="2" t="s">
        <v>22</v>
      </c>
      <c r="B13" s="27"/>
      <c r="C13" s="27"/>
      <c r="D13" s="9"/>
      <c r="E13" s="26"/>
      <c r="F13" s="26"/>
      <c r="G13" s="9"/>
      <c r="H13" s="26"/>
      <c r="I13" s="26"/>
      <c r="J13" s="1" t="s">
        <v>23</v>
      </c>
      <c r="K13" s="1">
        <f>SUM(C13-B13+F13-E13+I13-H13)/2</f>
        <v>0</v>
      </c>
      <c r="L13" s="1">
        <f>SUM(C13-B13+F13-E13+I13-H13)</f>
        <v>0</v>
      </c>
      <c r="M13" s="1">
        <f>SUM(K13*0.04+K13)</f>
        <v>0</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42338</v>
      </c>
      <c r="C3" s="3">
        <v>42342</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484953</v>
      </c>
      <c r="C9" s="30">
        <v>488541</v>
      </c>
      <c r="D9" s="9"/>
      <c r="E9" s="26"/>
      <c r="F9" s="26"/>
      <c r="G9" s="9"/>
      <c r="H9" s="26"/>
      <c r="I9" s="26"/>
      <c r="J9" s="1" t="s">
        <v>15</v>
      </c>
      <c r="K9" s="1">
        <f>SUM(C9-B9+F9-E9+I9-H9)/2</f>
        <v>1794</v>
      </c>
      <c r="L9" s="1">
        <f>SUM(C9-B9+F9-E9+I9-H9)</f>
        <v>3588</v>
      </c>
      <c r="M9" s="1">
        <f>SUM(K9*0.04+K9)</f>
        <v>1865.76</v>
      </c>
    </row>
    <row r="10" spans="1:13" ht="34.5" customHeight="1" x14ac:dyDescent="0.2">
      <c r="A10" s="2" t="s">
        <v>16</v>
      </c>
      <c r="B10" s="8">
        <v>488693</v>
      </c>
      <c r="C10" s="8">
        <v>492515</v>
      </c>
      <c r="D10" s="9"/>
      <c r="E10" s="26"/>
      <c r="F10" s="26"/>
      <c r="G10" s="9"/>
      <c r="H10" s="26"/>
      <c r="I10" s="26"/>
      <c r="J10" s="1" t="s">
        <v>17</v>
      </c>
      <c r="K10" s="1">
        <f>SUM(C10-B10+F10-E10+I10-H10)/2</f>
        <v>1911</v>
      </c>
      <c r="L10" s="1">
        <f>SUM(C10-B10+F10-E10+I10-H10)</f>
        <v>3822</v>
      </c>
      <c r="M10" s="1">
        <f>SUM(K10*0.04+K10)</f>
        <v>1987.44</v>
      </c>
    </row>
    <row r="11" spans="1:13" ht="34.5" customHeight="1" x14ac:dyDescent="0.2">
      <c r="A11" s="2" t="s">
        <v>18</v>
      </c>
      <c r="B11" s="8">
        <v>492546</v>
      </c>
      <c r="C11" s="8">
        <v>496428</v>
      </c>
      <c r="D11" s="9"/>
      <c r="E11" s="26"/>
      <c r="F11" s="26"/>
      <c r="G11" s="9"/>
      <c r="H11" s="26"/>
      <c r="I11" s="26"/>
      <c r="J11" s="1" t="s">
        <v>19</v>
      </c>
      <c r="K11" s="1">
        <f>SUM(C11-B11+F11-E11+I11-H11)/2</f>
        <v>1941</v>
      </c>
      <c r="L11" s="1">
        <f>SUM(C11-B11+F11-E11+I11-H11)</f>
        <v>3882</v>
      </c>
      <c r="M11" s="1">
        <f>SUM(K11*0.04+K11)</f>
        <v>2018.64</v>
      </c>
    </row>
    <row r="12" spans="1:13" ht="34.5" customHeight="1" x14ac:dyDescent="0.2">
      <c r="A12" s="2" t="s">
        <v>20</v>
      </c>
      <c r="B12" s="28">
        <v>496486</v>
      </c>
      <c r="C12" s="28">
        <v>500145</v>
      </c>
      <c r="D12" s="9"/>
      <c r="E12" s="26"/>
      <c r="F12" s="26"/>
      <c r="G12" s="9"/>
      <c r="H12" s="27"/>
      <c r="I12" s="27"/>
      <c r="J12" s="1" t="s">
        <v>21</v>
      </c>
      <c r="K12" s="1">
        <f>SUM(C12-B12+F12-E12+I12-H12)/2</f>
        <v>1829.5</v>
      </c>
      <c r="L12" s="1">
        <f>SUM(C12-B12+F12-E12+I12-H12)</f>
        <v>3659</v>
      </c>
      <c r="M12" s="1">
        <f>SUM(K12*0.04+K12)</f>
        <v>1902.68</v>
      </c>
    </row>
    <row r="13" spans="1:13" ht="34.5" customHeight="1" x14ac:dyDescent="0.2">
      <c r="A13" s="2" t="s">
        <v>22</v>
      </c>
      <c r="B13" s="28">
        <v>500172</v>
      </c>
      <c r="C13" s="28">
        <v>501731</v>
      </c>
      <c r="D13" s="9"/>
      <c r="E13" s="26"/>
      <c r="F13" s="26"/>
      <c r="G13" s="9"/>
      <c r="H13" s="26"/>
      <c r="I13" s="26"/>
      <c r="J13" s="1" t="s">
        <v>23</v>
      </c>
      <c r="K13" s="1">
        <f>SUM(C13-B13+F13-E13+I13-H13)/2</f>
        <v>779.5</v>
      </c>
      <c r="L13" s="1">
        <f>SUM(C13-B13+F13-E13+I13-H13)</f>
        <v>1559</v>
      </c>
      <c r="M13" s="1">
        <f>SUM(K13*0.04+K13)</f>
        <v>810.68</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42345</v>
      </c>
      <c r="C3" s="3">
        <v>42349</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502487</v>
      </c>
      <c r="C9" s="30">
        <v>505101</v>
      </c>
      <c r="D9" s="9"/>
      <c r="E9" s="26"/>
      <c r="F9" s="26"/>
      <c r="G9" s="9"/>
      <c r="H9" s="26"/>
      <c r="I9" s="26"/>
      <c r="J9" s="1" t="s">
        <v>15</v>
      </c>
      <c r="K9" s="1">
        <f>SUM(C9-B9+F9-E9+I9-H9)/2</f>
        <v>1307</v>
      </c>
      <c r="L9" s="1">
        <f>SUM(C9-B9+F9-E9+I9-H9)</f>
        <v>2614</v>
      </c>
      <c r="M9" s="1">
        <f>SUM(K9*0.04+K9)</f>
        <v>1359.28</v>
      </c>
    </row>
    <row r="10" spans="1:13" ht="34.5" customHeight="1" x14ac:dyDescent="0.2">
      <c r="A10" s="2" t="s">
        <v>16</v>
      </c>
      <c r="B10" s="8">
        <v>505139</v>
      </c>
      <c r="C10" s="8">
        <v>507864</v>
      </c>
      <c r="D10" s="9"/>
      <c r="E10" s="26"/>
      <c r="F10" s="26"/>
      <c r="G10" s="9"/>
      <c r="H10" s="26"/>
      <c r="I10" s="26"/>
      <c r="J10" s="1" t="s">
        <v>17</v>
      </c>
      <c r="K10" s="1">
        <f>SUM(C10-B10+F10-E10+I10-H10)/2</f>
        <v>1362.5</v>
      </c>
      <c r="L10" s="1">
        <f>SUM(C10-B10+F10-E10+I10-H10)</f>
        <v>2725</v>
      </c>
      <c r="M10" s="1">
        <f>SUM(K10*0.04+K10)</f>
        <v>1417</v>
      </c>
    </row>
    <row r="11" spans="1:13" ht="34.5" customHeight="1" x14ac:dyDescent="0.2">
      <c r="A11" s="2" t="s">
        <v>18</v>
      </c>
      <c r="B11" s="8">
        <v>507899</v>
      </c>
      <c r="C11" s="8">
        <v>510235</v>
      </c>
      <c r="D11" s="9"/>
      <c r="E11" s="26"/>
      <c r="F11" s="26"/>
      <c r="G11" s="9"/>
      <c r="H11" s="26"/>
      <c r="I11" s="26"/>
      <c r="J11" s="1" t="s">
        <v>19</v>
      </c>
      <c r="K11" s="1">
        <f>SUM(C11-B11+F11-E11+I11-H11)/2</f>
        <v>1168</v>
      </c>
      <c r="L11" s="1">
        <f>SUM(C11-B11+F11-E11+I11-H11)</f>
        <v>2336</v>
      </c>
      <c r="M11" s="1">
        <f>SUM(K11*0.04+K11)</f>
        <v>1214.72</v>
      </c>
    </row>
    <row r="12" spans="1:13" ht="34.5" customHeight="1" x14ac:dyDescent="0.2">
      <c r="A12" s="2" t="s">
        <v>20</v>
      </c>
      <c r="B12" s="28">
        <v>510260</v>
      </c>
      <c r="C12" s="28">
        <v>512229</v>
      </c>
      <c r="D12" s="9"/>
      <c r="E12" s="26"/>
      <c r="F12" s="26"/>
      <c r="G12" s="9"/>
      <c r="H12" s="27"/>
      <c r="I12" s="27"/>
      <c r="J12" s="1" t="s">
        <v>21</v>
      </c>
      <c r="K12" s="1">
        <f>SUM(C12-B12+F12-E12+I12-H12)/2</f>
        <v>984.5</v>
      </c>
      <c r="L12" s="1">
        <f>SUM(C12-B12+F12-E12+I12-H12)</f>
        <v>1969</v>
      </c>
      <c r="M12" s="1">
        <f>SUM(K12*0.04+K12)</f>
        <v>1023.88</v>
      </c>
    </row>
    <row r="13" spans="1:13" ht="34.5" customHeight="1" x14ac:dyDescent="0.2">
      <c r="A13" s="2" t="s">
        <v>22</v>
      </c>
      <c r="B13" s="28">
        <v>512266</v>
      </c>
      <c r="C13" s="28">
        <v>512979</v>
      </c>
      <c r="D13" s="9"/>
      <c r="E13" s="26"/>
      <c r="F13" s="26"/>
      <c r="G13" s="9"/>
      <c r="H13" s="26"/>
      <c r="I13" s="26"/>
      <c r="J13" s="1" t="s">
        <v>23</v>
      </c>
      <c r="K13" s="1">
        <f>SUM(C13-B13+F13-E13+I13-H13)/2</f>
        <v>356.5</v>
      </c>
      <c r="L13" s="1">
        <f>SUM(C13-B13+F13-E13+I13-H13)</f>
        <v>713</v>
      </c>
      <c r="M13" s="1">
        <f>SUM(K13*0.04+K13)</f>
        <v>370.76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42352</v>
      </c>
      <c r="C3" s="3">
        <v>42356</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513010</v>
      </c>
      <c r="C9" s="30">
        <v>513346</v>
      </c>
      <c r="D9" s="9"/>
      <c r="E9" s="26"/>
      <c r="F9" s="26"/>
      <c r="G9" s="9"/>
      <c r="H9" s="26"/>
      <c r="I9" s="26"/>
      <c r="J9" s="1" t="s">
        <v>15</v>
      </c>
      <c r="K9" s="1">
        <f>SUM(C9-B9+F9-E9+I9-H9)/2</f>
        <v>168</v>
      </c>
      <c r="L9" s="1">
        <f>SUM(C9-B9+F9-E9+I9-H9)</f>
        <v>336</v>
      </c>
      <c r="M9" s="1">
        <f>SUM(K9*0.04+K9)</f>
        <v>174.72</v>
      </c>
    </row>
    <row r="10" spans="1:13" ht="34.5" customHeight="1" x14ac:dyDescent="0.2">
      <c r="A10" s="2" t="s">
        <v>16</v>
      </c>
      <c r="B10" s="8">
        <v>513377</v>
      </c>
      <c r="C10" s="8">
        <v>513800</v>
      </c>
      <c r="D10" s="9"/>
      <c r="E10" s="26"/>
      <c r="F10" s="26"/>
      <c r="G10" s="9"/>
      <c r="H10" s="26"/>
      <c r="I10" s="26"/>
      <c r="J10" s="1" t="s">
        <v>17</v>
      </c>
      <c r="K10" s="1">
        <f>SUM(C10-B10+F10-E10+I10-H10)/2</f>
        <v>211.5</v>
      </c>
      <c r="L10" s="1">
        <f>SUM(C10-B10+F10-E10+I10-H10)</f>
        <v>423</v>
      </c>
      <c r="M10" s="1">
        <f>SUM(K10*0.04+K10)</f>
        <v>219.96</v>
      </c>
    </row>
    <row r="11" spans="1:13" ht="34.5" customHeight="1" x14ac:dyDescent="0.2">
      <c r="A11" s="2" t="s">
        <v>18</v>
      </c>
      <c r="B11" s="8">
        <v>513849</v>
      </c>
      <c r="C11" s="8">
        <v>514183</v>
      </c>
      <c r="D11" s="9"/>
      <c r="E11" s="26"/>
      <c r="F11" s="26"/>
      <c r="G11" s="9"/>
      <c r="H11" s="26"/>
      <c r="I11" s="26"/>
      <c r="J11" s="1" t="s">
        <v>19</v>
      </c>
      <c r="K11" s="1">
        <f>SUM(C11-B11+F11-E11+I11-H11)/2</f>
        <v>167</v>
      </c>
      <c r="L11" s="1">
        <f>SUM(C11-B11+F11-E11+I11-H11)</f>
        <v>334</v>
      </c>
      <c r="M11" s="1">
        <f>SUM(K11*0.04+K11)</f>
        <v>173.68</v>
      </c>
    </row>
    <row r="12" spans="1:13" ht="34.5" customHeight="1" x14ac:dyDescent="0.2">
      <c r="A12" s="2" t="s">
        <v>20</v>
      </c>
      <c r="B12" s="28">
        <v>514214</v>
      </c>
      <c r="C12" s="28">
        <v>514469</v>
      </c>
      <c r="D12" s="9"/>
      <c r="E12" s="26"/>
      <c r="F12" s="26"/>
      <c r="G12" s="9"/>
      <c r="H12" s="27"/>
      <c r="I12" s="27"/>
      <c r="J12" s="1" t="s">
        <v>21</v>
      </c>
      <c r="K12" s="1">
        <f>SUM(C12-B12+F12-E12+I12-H12)/2</f>
        <v>127.5</v>
      </c>
      <c r="L12" s="1">
        <f>SUM(C12-B12+F12-E12+I12-H12)</f>
        <v>255</v>
      </c>
      <c r="M12" s="1">
        <f>SUM(K12*0.04+K12)</f>
        <v>132.6</v>
      </c>
    </row>
    <row r="13" spans="1:13" ht="34.5" customHeight="1" x14ac:dyDescent="0.2">
      <c r="A13" s="2" t="s">
        <v>22</v>
      </c>
      <c r="B13" s="28">
        <v>514493</v>
      </c>
      <c r="C13" s="28">
        <v>514745</v>
      </c>
      <c r="D13" s="9"/>
      <c r="E13" s="26"/>
      <c r="F13" s="26"/>
      <c r="G13" s="9"/>
      <c r="H13" s="26"/>
      <c r="I13" s="26"/>
      <c r="J13" s="1" t="s">
        <v>23</v>
      </c>
      <c r="K13" s="1">
        <f>SUM(C13-B13+F13-E13+I13-H13)/2</f>
        <v>126</v>
      </c>
      <c r="L13" s="1">
        <f>SUM(C13-B13+F13-E13+I13-H13)</f>
        <v>252</v>
      </c>
      <c r="M13" s="1">
        <f>SUM(K13*0.04+K13)</f>
        <v>131.04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42373</v>
      </c>
      <c r="C3" s="3">
        <v>42377</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514971</v>
      </c>
      <c r="C9" s="30">
        <v>515484</v>
      </c>
      <c r="D9" s="9"/>
      <c r="E9" s="26"/>
      <c r="F9" s="26"/>
      <c r="G9" s="9"/>
      <c r="H9" s="26"/>
      <c r="I9" s="26"/>
      <c r="J9" s="1" t="s">
        <v>15</v>
      </c>
      <c r="K9" s="1">
        <f>SUM(C9-B9+F9-E9+I9-H9)/2</f>
        <v>256.5</v>
      </c>
      <c r="L9" s="1">
        <f>SUM(C9-B9+F9-E9+I9-H9)</f>
        <v>513</v>
      </c>
      <c r="M9" s="1">
        <f>SUM(K9*0.04+K9)</f>
        <v>266.76</v>
      </c>
    </row>
    <row r="10" spans="1:13" ht="34.5" customHeight="1" x14ac:dyDescent="0.2">
      <c r="A10" s="2" t="s">
        <v>16</v>
      </c>
      <c r="B10" s="8">
        <v>515498</v>
      </c>
      <c r="C10" s="8">
        <v>516020</v>
      </c>
      <c r="D10" s="9"/>
      <c r="E10" s="26"/>
      <c r="F10" s="26"/>
      <c r="G10" s="9"/>
      <c r="H10" s="26"/>
      <c r="I10" s="26"/>
      <c r="J10" s="1" t="s">
        <v>17</v>
      </c>
      <c r="K10" s="1">
        <f>SUM(C10-B10+F10-E10+I10-H10)/2</f>
        <v>261</v>
      </c>
      <c r="L10" s="1">
        <f>SUM(C10-B10+F10-E10+I10-H10)</f>
        <v>522</v>
      </c>
      <c r="M10" s="1">
        <f>SUM(K10*0.04+K10)</f>
        <v>271.44</v>
      </c>
    </row>
    <row r="11" spans="1:13" ht="34.5" customHeight="1" x14ac:dyDescent="0.2">
      <c r="A11" s="2" t="s">
        <v>18</v>
      </c>
      <c r="B11" s="8">
        <v>516051</v>
      </c>
      <c r="C11" s="8">
        <v>516712</v>
      </c>
      <c r="D11" s="9"/>
      <c r="E11" s="26"/>
      <c r="F11" s="26"/>
      <c r="G11" s="9"/>
      <c r="H11" s="26"/>
      <c r="I11" s="26"/>
      <c r="J11" s="1" t="s">
        <v>19</v>
      </c>
      <c r="K11" s="1">
        <f>SUM(C11-B11+F11-E11+I11-H11)/2</f>
        <v>330.5</v>
      </c>
      <c r="L11" s="1">
        <f>SUM(C11-B11+F11-E11+I11-H11)</f>
        <v>661</v>
      </c>
      <c r="M11" s="1">
        <f>SUM(K11*0.04+K11)</f>
        <v>343.72</v>
      </c>
    </row>
    <row r="12" spans="1:13" ht="34.5" customHeight="1" x14ac:dyDescent="0.2">
      <c r="A12" s="2" t="s">
        <v>20</v>
      </c>
      <c r="B12" s="28">
        <v>516748</v>
      </c>
      <c r="C12" s="28">
        <v>519300</v>
      </c>
      <c r="D12" s="9"/>
      <c r="E12" s="26"/>
      <c r="F12" s="26"/>
      <c r="G12" s="9"/>
      <c r="H12" s="27"/>
      <c r="I12" s="27"/>
      <c r="J12" s="1" t="s">
        <v>21</v>
      </c>
      <c r="K12" s="1">
        <f>SUM(C12-B12+F12-E12+I12-H12)/2</f>
        <v>1276</v>
      </c>
      <c r="L12" s="1">
        <f>SUM(C12-B12+F12-E12+I12-H12)</f>
        <v>2552</v>
      </c>
      <c r="M12" s="1">
        <f>SUM(K12*0.04+K12)</f>
        <v>1327.04</v>
      </c>
    </row>
    <row r="13" spans="1:13" ht="34.5" customHeight="1" x14ac:dyDescent="0.2">
      <c r="A13" s="2" t="s">
        <v>22</v>
      </c>
      <c r="B13" s="28">
        <v>519327</v>
      </c>
      <c r="C13" s="28">
        <v>519817</v>
      </c>
      <c r="D13" s="9"/>
      <c r="E13" s="26"/>
      <c r="F13" s="26"/>
      <c r="G13" s="9"/>
      <c r="H13" s="26"/>
      <c r="I13" s="26"/>
      <c r="J13" s="1" t="s">
        <v>23</v>
      </c>
      <c r="K13" s="1">
        <f>SUM(C13-B13+F13-E13+I13-H13)/2</f>
        <v>245</v>
      </c>
      <c r="L13" s="1">
        <f>SUM(C13-B13+F13-E13+I13-H13)</f>
        <v>490</v>
      </c>
      <c r="M13" s="1">
        <f>SUM(K13*0.04+K13)</f>
        <v>254.8</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42380</v>
      </c>
      <c r="C3" s="3">
        <v>42384</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520201</v>
      </c>
      <c r="C9" s="30">
        <v>522641</v>
      </c>
      <c r="D9" s="9"/>
      <c r="E9" s="26"/>
      <c r="F9" s="26"/>
      <c r="G9" s="9"/>
      <c r="H9" s="26"/>
      <c r="I9" s="26"/>
      <c r="J9" s="1" t="s">
        <v>15</v>
      </c>
      <c r="K9" s="1">
        <f>SUM(C9-B9+F9-E9+I9-H9)/2</f>
        <v>1220</v>
      </c>
      <c r="L9" s="1">
        <f>SUM(C9-B9+F9-E9+I9-H9)</f>
        <v>2440</v>
      </c>
      <c r="M9" s="1">
        <f>SUM(K9*0.04+K9)</f>
        <v>1268.8</v>
      </c>
    </row>
    <row r="10" spans="1:13" ht="34.5" customHeight="1" x14ac:dyDescent="0.2">
      <c r="A10" s="2" t="s">
        <v>16</v>
      </c>
      <c r="B10" s="8">
        <v>522676</v>
      </c>
      <c r="C10" s="8">
        <v>525810</v>
      </c>
      <c r="D10" s="9"/>
      <c r="E10" s="26"/>
      <c r="F10" s="26"/>
      <c r="G10" s="9"/>
      <c r="H10" s="26"/>
      <c r="I10" s="26"/>
      <c r="J10" s="1" t="s">
        <v>17</v>
      </c>
      <c r="K10" s="1">
        <f>SUM(C10-B10+F10-E10+I10-H10)/2</f>
        <v>1567</v>
      </c>
      <c r="L10" s="1">
        <f>SUM(C10-B10+F10-E10+I10-H10)</f>
        <v>3134</v>
      </c>
      <c r="M10" s="1">
        <f>SUM(K10*0.04+K10)</f>
        <v>1629.68</v>
      </c>
    </row>
    <row r="11" spans="1:13" ht="34.5" customHeight="1" x14ac:dyDescent="0.2">
      <c r="A11" s="2" t="s">
        <v>18</v>
      </c>
      <c r="B11" s="8">
        <v>525850</v>
      </c>
      <c r="C11" s="8">
        <v>528611</v>
      </c>
      <c r="D11" s="9"/>
      <c r="E11" s="26"/>
      <c r="F11" s="26"/>
      <c r="G11" s="9"/>
      <c r="H11" s="26"/>
      <c r="I11" s="26"/>
      <c r="J11" s="1" t="s">
        <v>19</v>
      </c>
      <c r="K11" s="1">
        <f>SUM(C11-B11+F11-E11+I11-H11)/2</f>
        <v>1380.5</v>
      </c>
      <c r="L11" s="1">
        <f>SUM(C11-B11+F11-E11+I11-H11)</f>
        <v>2761</v>
      </c>
      <c r="M11" s="1">
        <f>SUM(K11*0.04+K11)</f>
        <v>1435.72</v>
      </c>
    </row>
    <row r="12" spans="1:13" ht="34.5" customHeight="1" x14ac:dyDescent="0.2">
      <c r="A12" s="2" t="s">
        <v>20</v>
      </c>
      <c r="B12" s="28">
        <v>528642</v>
      </c>
      <c r="C12" s="28">
        <v>531623</v>
      </c>
      <c r="D12" s="9"/>
      <c r="E12" s="26"/>
      <c r="F12" s="26"/>
      <c r="G12" s="9"/>
      <c r="H12" s="27"/>
      <c r="I12" s="27"/>
      <c r="J12" s="1" t="s">
        <v>21</v>
      </c>
      <c r="K12" s="1">
        <f>SUM(C12-B12+F12-E12+I12-H12)/2</f>
        <v>1490.5</v>
      </c>
      <c r="L12" s="1">
        <f>SUM(C12-B12+F12-E12+I12-H12)</f>
        <v>2981</v>
      </c>
      <c r="M12" s="1">
        <f>SUM(K12*0.04+K12)</f>
        <v>1550.12</v>
      </c>
    </row>
    <row r="13" spans="1:13" ht="34.5" customHeight="1" x14ac:dyDescent="0.2">
      <c r="A13" s="2" t="s">
        <v>22</v>
      </c>
      <c r="B13" s="28">
        <v>531670</v>
      </c>
      <c r="C13" s="28">
        <v>532132</v>
      </c>
      <c r="D13" s="9"/>
      <c r="E13" s="26"/>
      <c r="F13" s="26"/>
      <c r="G13" s="9"/>
      <c r="H13" s="26"/>
      <c r="I13" s="26"/>
      <c r="J13" s="1" t="s">
        <v>23</v>
      </c>
      <c r="K13" s="1">
        <f>SUM(C13-B13+F13-E13+I13-H13)/2</f>
        <v>231</v>
      </c>
      <c r="L13" s="1">
        <f>SUM(C13-B13+F13-E13+I13-H13)</f>
        <v>462</v>
      </c>
      <c r="M13" s="1">
        <f>SUM(K13*0.04+K13)</f>
        <v>240.24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41869</v>
      </c>
      <c r="C3" s="3">
        <v>41873</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825719</v>
      </c>
      <c r="C9" s="8">
        <v>826246</v>
      </c>
      <c r="D9" s="9"/>
      <c r="E9" s="26"/>
      <c r="F9" s="26"/>
      <c r="G9" s="9"/>
      <c r="H9" s="8">
        <v>366740</v>
      </c>
      <c r="I9" s="8">
        <v>366795</v>
      </c>
      <c r="J9" s="1" t="s">
        <v>15</v>
      </c>
      <c r="K9" s="1">
        <f>SUM(C9-B9+F9-E9+I9-H9)/2</f>
        <v>291</v>
      </c>
      <c r="L9" s="1">
        <f>SUM(C9-B9+F9-E9+I9-H9)</f>
        <v>582</v>
      </c>
      <c r="M9" s="1">
        <f>SUM(K9*0.04+K9)</f>
        <v>302.64</v>
      </c>
    </row>
    <row r="10" spans="1:13" ht="34.5" customHeight="1" x14ac:dyDescent="0.2">
      <c r="A10" s="2" t="s">
        <v>16</v>
      </c>
      <c r="B10" s="8">
        <v>826267</v>
      </c>
      <c r="C10" s="8">
        <v>826730</v>
      </c>
      <c r="D10" s="9"/>
      <c r="E10" s="26"/>
      <c r="F10" s="26"/>
      <c r="G10" s="9"/>
      <c r="H10" s="8">
        <v>366822</v>
      </c>
      <c r="I10" s="8">
        <v>366868</v>
      </c>
      <c r="J10" s="1" t="s">
        <v>17</v>
      </c>
      <c r="K10" s="1">
        <f>SUM(C10-B10+F10-E10+I10-H10)/2</f>
        <v>254.5</v>
      </c>
      <c r="L10" s="1">
        <f>SUM(C10-B10+F10-E10+I10-H10)</f>
        <v>509</v>
      </c>
      <c r="M10" s="1">
        <f>SUM(K10*0.04+K10)</f>
        <v>264.68</v>
      </c>
    </row>
    <row r="11" spans="1:13" ht="34.5" customHeight="1" x14ac:dyDescent="0.2">
      <c r="A11" s="2" t="s">
        <v>18</v>
      </c>
      <c r="B11" s="8">
        <v>826763</v>
      </c>
      <c r="C11" s="8">
        <v>827265</v>
      </c>
      <c r="D11" s="9"/>
      <c r="E11" s="26"/>
      <c r="F11" s="26"/>
      <c r="G11" s="9"/>
      <c r="H11" s="8">
        <v>366896</v>
      </c>
      <c r="I11" s="8">
        <v>366979</v>
      </c>
      <c r="J11" s="1" t="s">
        <v>19</v>
      </c>
      <c r="K11" s="1">
        <f>SUM(C11-B11+F11-E11+I11-H11)/2</f>
        <v>292.5</v>
      </c>
      <c r="L11" s="1">
        <f>SUM(C11-B11+F11-E11+I11-H11)</f>
        <v>585</v>
      </c>
      <c r="M11" s="1">
        <f>SUM(K11*0.04+K11)</f>
        <v>304.2</v>
      </c>
    </row>
    <row r="12" spans="1:13" ht="34.5" customHeight="1" x14ac:dyDescent="0.2">
      <c r="A12" s="2" t="s">
        <v>20</v>
      </c>
      <c r="B12" s="8">
        <v>827289</v>
      </c>
      <c r="C12" s="8">
        <v>829999</v>
      </c>
      <c r="D12" s="9"/>
      <c r="E12" s="26"/>
      <c r="F12" s="26"/>
      <c r="G12" s="9"/>
      <c r="H12" s="8">
        <v>366996</v>
      </c>
      <c r="I12" s="8">
        <v>367217</v>
      </c>
      <c r="J12" s="1" t="s">
        <v>21</v>
      </c>
      <c r="K12" s="1">
        <f>SUM(C12-B12+F12-E12+I12-H12)/2</f>
        <v>1465.5</v>
      </c>
      <c r="L12" s="1">
        <f>SUM(C12-B12+F12-E12+I12-H12)</f>
        <v>2931</v>
      </c>
      <c r="M12" s="1">
        <f>SUM(K12*0.04+K12)</f>
        <v>1524.12</v>
      </c>
    </row>
    <row r="13" spans="1:13" ht="34.5" customHeight="1" x14ac:dyDescent="0.2">
      <c r="A13" s="2" t="s">
        <v>22</v>
      </c>
      <c r="B13" s="8">
        <v>830029</v>
      </c>
      <c r="C13" s="8">
        <v>831087</v>
      </c>
      <c r="D13" s="9"/>
      <c r="E13" s="26"/>
      <c r="F13" s="26"/>
      <c r="G13" s="9"/>
      <c r="H13" s="26"/>
      <c r="I13" s="26"/>
      <c r="J13" s="1" t="s">
        <v>23</v>
      </c>
      <c r="K13" s="1">
        <f>SUM(C13-B13+F13-E13+I13-H13)/2</f>
        <v>529</v>
      </c>
      <c r="L13" s="1">
        <f>SUM(C13-B13+F13-E13+I13-H13)</f>
        <v>1058</v>
      </c>
      <c r="M13" s="1">
        <f>SUM(K13*0.04+K13)</f>
        <v>550.16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42387</v>
      </c>
      <c r="C3" s="3">
        <v>42391</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6"/>
      <c r="C9" s="31"/>
      <c r="D9" s="9"/>
      <c r="E9" s="26"/>
      <c r="F9" s="26"/>
      <c r="G9" s="9"/>
      <c r="H9" s="26"/>
      <c r="I9" s="26"/>
      <c r="J9" s="1" t="s">
        <v>15</v>
      </c>
      <c r="K9" s="1">
        <f>SUM(C9-B9+F9-E9+I9-H9)/2</f>
        <v>0</v>
      </c>
      <c r="L9" s="1">
        <f>SUM(C9-B9+F9-E9+I9-H9)</f>
        <v>0</v>
      </c>
      <c r="M9" s="1">
        <f>SUM(K9*0.04+K9)</f>
        <v>0</v>
      </c>
    </row>
    <row r="10" spans="1:13" ht="34.5" customHeight="1" x14ac:dyDescent="0.2">
      <c r="A10" s="2" t="s">
        <v>16</v>
      </c>
      <c r="B10" s="8">
        <v>532617</v>
      </c>
      <c r="C10" s="8">
        <v>536046</v>
      </c>
      <c r="D10" s="9"/>
      <c r="E10" s="26"/>
      <c r="F10" s="26"/>
      <c r="G10" s="9"/>
      <c r="H10" s="26"/>
      <c r="I10" s="26"/>
      <c r="J10" s="1" t="s">
        <v>17</v>
      </c>
      <c r="K10" s="1">
        <f>SUM(C10-B10+F10-E10+I10-H10)/2</f>
        <v>1714.5</v>
      </c>
      <c r="L10" s="1">
        <f>SUM(C10-B10+F10-E10+I10-H10)</f>
        <v>3429</v>
      </c>
      <c r="M10" s="1">
        <f>SUM(K10*0.04+K10)</f>
        <v>1783.08</v>
      </c>
    </row>
    <row r="11" spans="1:13" ht="34.5" customHeight="1" x14ac:dyDescent="0.2">
      <c r="A11" s="2" t="s">
        <v>18</v>
      </c>
      <c r="B11" s="8">
        <v>536083</v>
      </c>
      <c r="C11" s="8">
        <v>539026</v>
      </c>
      <c r="D11" s="9"/>
      <c r="E11" s="26"/>
      <c r="F11" s="26"/>
      <c r="G11" s="9"/>
      <c r="H11" s="26"/>
      <c r="I11" s="26"/>
      <c r="J11" s="1" t="s">
        <v>19</v>
      </c>
      <c r="K11" s="1">
        <f>SUM(C11-B11+F11-E11+I11-H11)/2</f>
        <v>1471.5</v>
      </c>
      <c r="L11" s="1">
        <f>SUM(C11-B11+F11-E11+I11-H11)</f>
        <v>2943</v>
      </c>
      <c r="M11" s="1">
        <f>SUM(K11*0.04+K11)</f>
        <v>1530.36</v>
      </c>
    </row>
    <row r="12" spans="1:13" ht="34.5" customHeight="1" x14ac:dyDescent="0.2">
      <c r="A12" s="2" t="s">
        <v>20</v>
      </c>
      <c r="B12" s="28">
        <v>539077</v>
      </c>
      <c r="C12" s="28">
        <v>541987</v>
      </c>
      <c r="D12" s="9"/>
      <c r="E12" s="26"/>
      <c r="F12" s="26"/>
      <c r="G12" s="9"/>
      <c r="H12" s="27"/>
      <c r="I12" s="27"/>
      <c r="J12" s="1" t="s">
        <v>21</v>
      </c>
      <c r="K12" s="1">
        <f>SUM(C12-B12+F12-E12+I12-H12)/2</f>
        <v>1455</v>
      </c>
      <c r="L12" s="1">
        <f>SUM(C12-B12+F12-E12+I12-H12)</f>
        <v>2910</v>
      </c>
      <c r="M12" s="1">
        <f>SUM(K12*0.04+K12)</f>
        <v>1513.2</v>
      </c>
    </row>
    <row r="13" spans="1:13" ht="34.5" customHeight="1" x14ac:dyDescent="0.2">
      <c r="A13" s="2" t="s">
        <v>22</v>
      </c>
      <c r="B13" s="28">
        <v>542037</v>
      </c>
      <c r="C13" s="28">
        <v>542551</v>
      </c>
      <c r="D13" s="9"/>
      <c r="E13" s="26"/>
      <c r="F13" s="26"/>
      <c r="G13" s="9"/>
      <c r="H13" s="26"/>
      <c r="I13" s="26"/>
      <c r="J13" s="1" t="s">
        <v>23</v>
      </c>
      <c r="K13" s="1">
        <f>SUM(C13-B13+F13-E13+I13-H13)/2</f>
        <v>257</v>
      </c>
      <c r="L13" s="1">
        <f>SUM(C13-B13+F13-E13+I13-H13)</f>
        <v>514</v>
      </c>
      <c r="M13" s="1">
        <f>SUM(K13*0.04+K13)</f>
        <v>267.27999999999997</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42394</v>
      </c>
      <c r="C3" s="3">
        <v>42398</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543568</v>
      </c>
      <c r="C9" s="30">
        <v>546042</v>
      </c>
      <c r="D9" s="9"/>
      <c r="E9" s="26"/>
      <c r="F9" s="26"/>
      <c r="G9" s="9"/>
      <c r="H9" s="26"/>
      <c r="I9" s="26"/>
      <c r="J9" s="1" t="s">
        <v>15</v>
      </c>
      <c r="K9" s="1">
        <f>SUM(C9-B9+F9-E9+I9-H9)/2</f>
        <v>1237</v>
      </c>
      <c r="L9" s="1">
        <f>SUM(C9-B9+F9-E9+I9-H9)</f>
        <v>2474</v>
      </c>
      <c r="M9" s="1">
        <f>SUM(K9*0.04+K9)</f>
        <v>1286.48</v>
      </c>
    </row>
    <row r="10" spans="1:13" ht="34.5" customHeight="1" x14ac:dyDescent="0.2">
      <c r="A10" s="2" t="s">
        <v>16</v>
      </c>
      <c r="B10" s="8">
        <v>546090</v>
      </c>
      <c r="C10" s="8">
        <v>549303</v>
      </c>
      <c r="D10" s="9"/>
      <c r="E10" s="26"/>
      <c r="F10" s="26"/>
      <c r="G10" s="9"/>
      <c r="H10" s="26"/>
      <c r="I10" s="26"/>
      <c r="J10" s="1" t="s">
        <v>17</v>
      </c>
      <c r="K10" s="1">
        <f>SUM(C10-B10+F10-E10+I10-H10)/2</f>
        <v>1606.5</v>
      </c>
      <c r="L10" s="1">
        <f>SUM(C10-B10+F10-E10+I10-H10)</f>
        <v>3213</v>
      </c>
      <c r="M10" s="1">
        <f>SUM(K10*0.04+K10)</f>
        <v>1670.76</v>
      </c>
    </row>
    <row r="11" spans="1:13" ht="34.5" customHeight="1" x14ac:dyDescent="0.2">
      <c r="A11" s="2" t="s">
        <v>18</v>
      </c>
      <c r="B11" s="8">
        <v>549337</v>
      </c>
      <c r="C11" s="8">
        <v>552170</v>
      </c>
      <c r="D11" s="9"/>
      <c r="E11" s="26"/>
      <c r="F11" s="26"/>
      <c r="G11" s="9"/>
      <c r="H11" s="26"/>
      <c r="I11" s="26"/>
      <c r="J11" s="1" t="s">
        <v>19</v>
      </c>
      <c r="K11" s="1">
        <f>SUM(C11-B11+F11-E11+I11-H11)/2</f>
        <v>1416.5</v>
      </c>
      <c r="L11" s="1">
        <f>SUM(C11-B11+F11-E11+I11-H11)</f>
        <v>2833</v>
      </c>
      <c r="M11" s="1">
        <f>SUM(K11*0.04+K11)</f>
        <v>1473.16</v>
      </c>
    </row>
    <row r="12" spans="1:13" ht="34.5" customHeight="1" x14ac:dyDescent="0.2">
      <c r="A12" s="2" t="s">
        <v>20</v>
      </c>
      <c r="B12" s="28">
        <v>552218</v>
      </c>
      <c r="C12" s="28">
        <v>555309</v>
      </c>
      <c r="D12" s="9"/>
      <c r="E12" s="26"/>
      <c r="F12" s="26"/>
      <c r="G12" s="9"/>
      <c r="H12" s="27"/>
      <c r="I12" s="27"/>
      <c r="J12" s="1" t="s">
        <v>21</v>
      </c>
      <c r="K12" s="1">
        <f>SUM(C12-B12+F12-E12+I12-H12)/2</f>
        <v>1545.5</v>
      </c>
      <c r="L12" s="1">
        <f>SUM(C12-B12+F12-E12+I12-H12)</f>
        <v>3091</v>
      </c>
      <c r="M12" s="1">
        <f>SUM(K12*0.04+K12)</f>
        <v>1607.32</v>
      </c>
    </row>
    <row r="13" spans="1:13" ht="34.5" customHeight="1" x14ac:dyDescent="0.2">
      <c r="A13" s="2" t="s">
        <v>22</v>
      </c>
      <c r="B13" s="28">
        <v>555377</v>
      </c>
      <c r="C13" s="28">
        <v>556079</v>
      </c>
      <c r="D13" s="9"/>
      <c r="E13" s="26"/>
      <c r="F13" s="26"/>
      <c r="G13" s="9"/>
      <c r="H13" s="26"/>
      <c r="I13" s="26"/>
      <c r="J13" s="1" t="s">
        <v>23</v>
      </c>
      <c r="K13" s="1">
        <f>SUM(C13-B13+F13-E13+I13-H13)/2</f>
        <v>351</v>
      </c>
      <c r="L13" s="1">
        <f>SUM(C13-B13+F13-E13+I13-H13)</f>
        <v>702</v>
      </c>
      <c r="M13" s="1">
        <f>SUM(K13*0.04+K13)</f>
        <v>365.04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42401</v>
      </c>
      <c r="C3" s="3">
        <v>42405</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556869</v>
      </c>
      <c r="C9" s="30">
        <v>559802</v>
      </c>
      <c r="D9" s="9"/>
      <c r="E9" s="26"/>
      <c r="F9" s="26"/>
      <c r="G9" s="9"/>
      <c r="H9" s="26"/>
      <c r="I9" s="26"/>
      <c r="J9" s="1" t="s">
        <v>15</v>
      </c>
      <c r="K9" s="1">
        <f>SUM(C9-B9+F9-E9+I9-H9)/2</f>
        <v>1466.5</v>
      </c>
      <c r="L9" s="1">
        <f>SUM(C9-B9+F9-E9+I9-H9)</f>
        <v>2933</v>
      </c>
      <c r="M9" s="1">
        <f>SUM(K9*0.04+K9)</f>
        <v>1525.16</v>
      </c>
    </row>
    <row r="10" spans="1:13" ht="34.5" customHeight="1" x14ac:dyDescent="0.2">
      <c r="A10" s="2" t="s">
        <v>16</v>
      </c>
      <c r="B10" s="8">
        <v>559802</v>
      </c>
      <c r="C10" s="8">
        <v>563237</v>
      </c>
      <c r="D10" s="9"/>
      <c r="E10" s="26"/>
      <c r="F10" s="26"/>
      <c r="G10" s="9"/>
      <c r="H10" s="26"/>
      <c r="I10" s="26"/>
      <c r="J10" s="1" t="s">
        <v>17</v>
      </c>
      <c r="K10" s="1">
        <f>SUM(C10-B10+F10-E10+I10-H10)/2</f>
        <v>1717.5</v>
      </c>
      <c r="L10" s="1">
        <f>SUM(C10-B10+F10-E10+I10-H10)</f>
        <v>3435</v>
      </c>
      <c r="M10" s="1">
        <f>SUM(K10*0.04+K10)</f>
        <v>1786.2</v>
      </c>
    </row>
    <row r="11" spans="1:13" ht="34.5" customHeight="1" x14ac:dyDescent="0.2">
      <c r="A11" s="2" t="s">
        <v>18</v>
      </c>
      <c r="B11" s="8">
        <v>563276</v>
      </c>
      <c r="C11" s="8">
        <v>566085</v>
      </c>
      <c r="D11" s="9"/>
      <c r="E11" s="26"/>
      <c r="F11" s="26"/>
      <c r="G11" s="9"/>
      <c r="H11" s="26"/>
      <c r="I11" s="26"/>
      <c r="J11" s="1" t="s">
        <v>19</v>
      </c>
      <c r="K11" s="1">
        <f>SUM(C11-B11+F11-E11+I11-H11)/2</f>
        <v>1404.5</v>
      </c>
      <c r="L11" s="1">
        <f>SUM(C11-B11+F11-E11+I11-H11)</f>
        <v>2809</v>
      </c>
      <c r="M11" s="1">
        <f>SUM(K11*0.04+K11)</f>
        <v>1460.68</v>
      </c>
    </row>
    <row r="12" spans="1:13" ht="34.5" customHeight="1" x14ac:dyDescent="0.2">
      <c r="A12" s="2" t="s">
        <v>20</v>
      </c>
      <c r="B12" s="28">
        <v>566207</v>
      </c>
      <c r="C12" s="28">
        <v>569501</v>
      </c>
      <c r="D12" s="9"/>
      <c r="E12" s="26"/>
      <c r="F12" s="26"/>
      <c r="G12" s="9"/>
      <c r="H12" s="27"/>
      <c r="I12" s="27"/>
      <c r="J12" s="1" t="s">
        <v>21</v>
      </c>
      <c r="K12" s="1">
        <f>SUM(C12-B12+F12-E12+I12-H12)/2</f>
        <v>1647</v>
      </c>
      <c r="L12" s="1">
        <f>SUM(C12-B12+F12-E12+I12-H12)</f>
        <v>3294</v>
      </c>
      <c r="M12" s="1">
        <f>SUM(K12*0.04+K12)</f>
        <v>1712.88</v>
      </c>
    </row>
    <row r="13" spans="1:13" ht="34.5" customHeight="1" x14ac:dyDescent="0.2">
      <c r="A13" s="2" t="s">
        <v>22</v>
      </c>
      <c r="B13" s="28">
        <v>569550</v>
      </c>
      <c r="C13" s="28">
        <v>570233</v>
      </c>
      <c r="D13" s="9"/>
      <c r="E13" s="26"/>
      <c r="F13" s="26"/>
      <c r="G13" s="9"/>
      <c r="H13" s="26"/>
      <c r="I13" s="26"/>
      <c r="J13" s="1" t="s">
        <v>23</v>
      </c>
      <c r="K13" s="1">
        <f>SUM(C13-B13+F13-E13+I13-H13)/2</f>
        <v>341.5</v>
      </c>
      <c r="L13" s="1">
        <f>SUM(C13-B13+F13-E13+I13-H13)</f>
        <v>683</v>
      </c>
      <c r="M13" s="1">
        <f>SUM(K13*0.04+K13)</f>
        <v>355.16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42408</v>
      </c>
      <c r="C3" s="3">
        <v>42412</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570995</v>
      </c>
      <c r="C9" s="30">
        <v>573694</v>
      </c>
      <c r="D9" s="9"/>
      <c r="E9" s="26"/>
      <c r="F9" s="26"/>
      <c r="G9" s="9"/>
      <c r="H9" s="26"/>
      <c r="I9" s="26"/>
      <c r="J9" s="1" t="s">
        <v>15</v>
      </c>
      <c r="K9" s="1">
        <f>SUM(C9-B9+F9-E9+I9-H9)/2</f>
        <v>1349.5</v>
      </c>
      <c r="L9" s="1">
        <f>SUM(C9-B9+F9-E9+I9-H9)</f>
        <v>2699</v>
      </c>
      <c r="M9" s="1">
        <f>SUM(K9*0.04+K9)</f>
        <v>1403.48</v>
      </c>
    </row>
    <row r="10" spans="1:13" ht="34.5" customHeight="1" x14ac:dyDescent="0.2">
      <c r="A10" s="2" t="s">
        <v>16</v>
      </c>
      <c r="B10" s="8">
        <v>573738</v>
      </c>
      <c r="C10" s="8">
        <v>576978</v>
      </c>
      <c r="D10" s="9"/>
      <c r="E10" s="26"/>
      <c r="F10" s="26"/>
      <c r="G10" s="9"/>
      <c r="H10" s="26"/>
      <c r="I10" s="26"/>
      <c r="J10" s="1" t="s">
        <v>17</v>
      </c>
      <c r="K10" s="1">
        <f>SUM(C10-B10+F10-E10+I10-H10)/2</f>
        <v>1620</v>
      </c>
      <c r="L10" s="1">
        <f>SUM(C10-B10+F10-E10+I10-H10)</f>
        <v>3240</v>
      </c>
      <c r="M10" s="1">
        <f>SUM(K10*0.04+K10)</f>
        <v>1684.8</v>
      </c>
    </row>
    <row r="11" spans="1:13" ht="34.5" customHeight="1" x14ac:dyDescent="0.2">
      <c r="A11" s="2" t="s">
        <v>18</v>
      </c>
      <c r="B11" s="8">
        <v>577003</v>
      </c>
      <c r="C11" s="8">
        <v>579745</v>
      </c>
      <c r="D11" s="9"/>
      <c r="E11" s="26"/>
      <c r="F11" s="26"/>
      <c r="G11" s="9"/>
      <c r="H11" s="26"/>
      <c r="I11" s="26"/>
      <c r="J11" s="1" t="s">
        <v>19</v>
      </c>
      <c r="K11" s="1">
        <f>SUM(C11-B11+F11-E11+I11-H11)/2</f>
        <v>1371</v>
      </c>
      <c r="L11" s="1">
        <f>SUM(C11-B11+F11-E11+I11-H11)</f>
        <v>2742</v>
      </c>
      <c r="M11" s="1">
        <f>SUM(K11*0.04+K11)</f>
        <v>1425.84</v>
      </c>
    </row>
    <row r="12" spans="1:13" ht="34.5" customHeight="1" x14ac:dyDescent="0.2">
      <c r="A12" s="2" t="s">
        <v>20</v>
      </c>
      <c r="B12" s="28">
        <v>579781</v>
      </c>
      <c r="C12" s="28">
        <v>582683</v>
      </c>
      <c r="D12" s="9"/>
      <c r="E12" s="26"/>
      <c r="F12" s="26"/>
      <c r="G12" s="9"/>
      <c r="H12" s="27"/>
      <c r="I12" s="27"/>
      <c r="J12" s="1" t="s">
        <v>21</v>
      </c>
      <c r="K12" s="1">
        <f>SUM(C12-B12+F12-E12+I12-H12)/2</f>
        <v>1451</v>
      </c>
      <c r="L12" s="1">
        <f>SUM(C12-B12+F12-E12+I12-H12)</f>
        <v>2902</v>
      </c>
      <c r="M12" s="1">
        <f>SUM(K12*0.04+K12)</f>
        <v>1509.04</v>
      </c>
    </row>
    <row r="13" spans="1:13" ht="34.5" customHeight="1" x14ac:dyDescent="0.2">
      <c r="A13" s="2" t="s">
        <v>22</v>
      </c>
      <c r="B13" s="28">
        <v>582737</v>
      </c>
      <c r="C13" s="28">
        <v>583198</v>
      </c>
      <c r="D13" s="9"/>
      <c r="E13" s="26"/>
      <c r="F13" s="26"/>
      <c r="G13" s="9"/>
      <c r="H13" s="26"/>
      <c r="I13" s="26"/>
      <c r="J13" s="1" t="s">
        <v>23</v>
      </c>
      <c r="K13" s="1">
        <f>SUM(C13-B13+F13-E13+I13-H13)/2</f>
        <v>230.5</v>
      </c>
      <c r="L13" s="1">
        <f>SUM(C13-B13+F13-E13+I13-H13)</f>
        <v>461</v>
      </c>
      <c r="M13" s="1">
        <f>SUM(K13*0.04+K13)</f>
        <v>239.72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dimension ref="A1:M20"/>
  <sheetViews>
    <sheetView workbookViewId="0">
      <selection activeCell="D13" sqref="D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42415</v>
      </c>
      <c r="C3" s="3">
        <v>42419</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583779</v>
      </c>
      <c r="C9" s="30">
        <v>586090</v>
      </c>
      <c r="D9" s="9"/>
      <c r="E9" s="26"/>
      <c r="F9" s="26"/>
      <c r="G9" s="9"/>
      <c r="H9" s="26"/>
      <c r="I9" s="26"/>
      <c r="J9" s="1" t="s">
        <v>15</v>
      </c>
      <c r="K9" s="1">
        <f>SUM(C9-B9+F9-E9+I9-H9)/2</f>
        <v>1155.5</v>
      </c>
      <c r="L9" s="1">
        <f>SUM(C9-B9+F9-E9+I9-H9)</f>
        <v>2311</v>
      </c>
      <c r="M9" s="1">
        <f>SUM(K9*0.04+K9)</f>
        <v>1201.72</v>
      </c>
    </row>
    <row r="10" spans="1:13" ht="34.5" customHeight="1" x14ac:dyDescent="0.2">
      <c r="A10" s="2" t="s">
        <v>16</v>
      </c>
      <c r="B10" s="8">
        <v>586115</v>
      </c>
      <c r="C10" s="8">
        <v>588995</v>
      </c>
      <c r="D10" s="9"/>
      <c r="E10" s="26"/>
      <c r="F10" s="26"/>
      <c r="G10" s="9"/>
      <c r="H10" s="26"/>
      <c r="I10" s="26"/>
      <c r="J10" s="1" t="s">
        <v>17</v>
      </c>
      <c r="K10" s="1">
        <f>SUM(C10-B10+F10-E10+I10-H10)/2</f>
        <v>1440</v>
      </c>
      <c r="L10" s="1">
        <f>SUM(C10-B10+F10-E10+I10-H10)</f>
        <v>2880</v>
      </c>
      <c r="M10" s="1">
        <f>SUM(K10*0.04+K10)</f>
        <v>1497.6</v>
      </c>
    </row>
    <row r="11" spans="1:13" ht="34.5" customHeight="1" x14ac:dyDescent="0.2">
      <c r="A11" s="2" t="s">
        <v>18</v>
      </c>
      <c r="B11" s="8">
        <v>589050</v>
      </c>
      <c r="C11" s="8">
        <v>591563</v>
      </c>
      <c r="D11" s="9"/>
      <c r="E11" s="26"/>
      <c r="F11" s="26"/>
      <c r="G11" s="9"/>
      <c r="H11" s="26"/>
      <c r="I11" s="26"/>
      <c r="J11" s="1" t="s">
        <v>19</v>
      </c>
      <c r="K11" s="1">
        <f>SUM(C11-B11+F11-E11+I11-H11)/2</f>
        <v>1256.5</v>
      </c>
      <c r="L11" s="1">
        <f>SUM(C11-B11+F11-E11+I11-H11)</f>
        <v>2513</v>
      </c>
      <c r="M11" s="1">
        <f>SUM(K11*0.04+K11)</f>
        <v>1306.76</v>
      </c>
    </row>
    <row r="12" spans="1:13" ht="34.5" customHeight="1" x14ac:dyDescent="0.2">
      <c r="A12" s="2" t="s">
        <v>20</v>
      </c>
      <c r="B12" s="28">
        <v>591596</v>
      </c>
      <c r="C12" s="28">
        <v>594440</v>
      </c>
      <c r="D12" s="9"/>
      <c r="E12" s="26"/>
      <c r="F12" s="26"/>
      <c r="G12" s="9"/>
      <c r="H12" s="27"/>
      <c r="I12" s="27"/>
      <c r="J12" s="1" t="s">
        <v>21</v>
      </c>
      <c r="K12" s="1">
        <f>SUM(C12-B12+F12-E12+I12-H12)/2</f>
        <v>1422</v>
      </c>
      <c r="L12" s="1">
        <f>SUM(C12-B12+F12-E12+I12-H12)</f>
        <v>2844</v>
      </c>
      <c r="M12" s="1">
        <f>SUM(K12*0.04+K12)</f>
        <v>1478.88</v>
      </c>
    </row>
    <row r="13" spans="1:13" ht="34.5" customHeight="1" x14ac:dyDescent="0.2">
      <c r="A13" s="2" t="s">
        <v>22</v>
      </c>
      <c r="B13" s="28">
        <v>594484</v>
      </c>
      <c r="C13" s="28">
        <v>595114</v>
      </c>
      <c r="D13" s="9"/>
      <c r="E13" s="26"/>
      <c r="F13" s="26"/>
      <c r="G13" s="9"/>
      <c r="H13" s="26"/>
      <c r="I13" s="26"/>
      <c r="J13" s="1" t="s">
        <v>23</v>
      </c>
      <c r="K13" s="1">
        <f>SUM(C13-B13+F13-E13+I13-H13)/2</f>
        <v>315</v>
      </c>
      <c r="L13" s="1">
        <f>SUM(C13-B13+F13-E13+I13-H13)</f>
        <v>630</v>
      </c>
      <c r="M13" s="1">
        <f>SUM(K13*0.04+K13)</f>
        <v>327.60000000000002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dimension ref="A1:M20"/>
  <sheetViews>
    <sheetView workbookViewId="0">
      <selection activeCell="B9" sqref="B9: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42422</v>
      </c>
      <c r="C3" s="3">
        <v>42426</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595900</v>
      </c>
      <c r="C9" s="30">
        <v>598521</v>
      </c>
      <c r="D9" s="9"/>
      <c r="E9" s="26"/>
      <c r="F9" s="26"/>
      <c r="G9" s="9"/>
      <c r="H9" s="26"/>
      <c r="I9" s="26"/>
      <c r="J9" s="1" t="s">
        <v>15</v>
      </c>
      <c r="K9" s="1">
        <f>SUM(C9-B9+F9-E9+I9-H9)/2</f>
        <v>1310.5</v>
      </c>
      <c r="L9" s="1">
        <f>SUM(C9-B9+F9-E9+I9-H9)</f>
        <v>2621</v>
      </c>
      <c r="M9" s="1">
        <f>SUM(K9*0.04+K9)</f>
        <v>1362.92</v>
      </c>
    </row>
    <row r="10" spans="1:13" ht="34.5" customHeight="1" x14ac:dyDescent="0.2">
      <c r="A10" s="2" t="s">
        <v>16</v>
      </c>
      <c r="B10" s="8">
        <v>598667</v>
      </c>
      <c r="C10" s="8">
        <v>601826</v>
      </c>
      <c r="D10" s="9"/>
      <c r="E10" s="26"/>
      <c r="F10" s="26"/>
      <c r="G10" s="9"/>
      <c r="H10" s="26"/>
      <c r="I10" s="26"/>
      <c r="J10" s="1" t="s">
        <v>17</v>
      </c>
      <c r="K10" s="1">
        <f>SUM(C10-B10+F10-E10+I10-H10)/2</f>
        <v>1579.5</v>
      </c>
      <c r="L10" s="1">
        <f>SUM(C10-B10+F10-E10+I10-H10)</f>
        <v>3159</v>
      </c>
      <c r="M10" s="1">
        <f>SUM(K10*0.04+K10)</f>
        <v>1642.68</v>
      </c>
    </row>
    <row r="11" spans="1:13" ht="34.5" customHeight="1" x14ac:dyDescent="0.2">
      <c r="A11" s="2" t="s">
        <v>18</v>
      </c>
      <c r="B11" s="8">
        <v>601876</v>
      </c>
      <c r="C11" s="8">
        <v>604575</v>
      </c>
      <c r="D11" s="9"/>
      <c r="E11" s="26"/>
      <c r="F11" s="26"/>
      <c r="G11" s="9"/>
      <c r="H11" s="26"/>
      <c r="I11" s="26"/>
      <c r="J11" s="1" t="s">
        <v>19</v>
      </c>
      <c r="K11" s="1">
        <f>SUM(C11-B11+F11-E11+I11-H11)/2</f>
        <v>1349.5</v>
      </c>
      <c r="L11" s="1">
        <f>SUM(C11-B11+F11-E11+I11-H11)</f>
        <v>2699</v>
      </c>
      <c r="M11" s="1">
        <f>SUM(K11*0.04+K11)</f>
        <v>1403.48</v>
      </c>
    </row>
    <row r="12" spans="1:13" ht="34.5" customHeight="1" x14ac:dyDescent="0.2">
      <c r="A12" s="2" t="s">
        <v>20</v>
      </c>
      <c r="B12" s="28">
        <v>604610</v>
      </c>
      <c r="C12" s="28">
        <v>607563</v>
      </c>
      <c r="D12" s="9"/>
      <c r="E12" s="26"/>
      <c r="F12" s="26"/>
      <c r="G12" s="9"/>
      <c r="H12" s="27"/>
      <c r="I12" s="27"/>
      <c r="J12" s="1" t="s">
        <v>21</v>
      </c>
      <c r="K12" s="1">
        <f>SUM(C12-B12+F12-E12+I12-H12)/2</f>
        <v>1476.5</v>
      </c>
      <c r="L12" s="1">
        <f>SUM(C12-B12+F12-E12+I12-H12)</f>
        <v>2953</v>
      </c>
      <c r="M12" s="1">
        <f>SUM(K12*0.04+K12)</f>
        <v>1535.56</v>
      </c>
    </row>
    <row r="13" spans="1:13" ht="34.5" customHeight="1" x14ac:dyDescent="0.2">
      <c r="A13" s="2" t="s">
        <v>22</v>
      </c>
      <c r="B13" s="28">
        <v>607603</v>
      </c>
      <c r="C13" s="28">
        <v>608063</v>
      </c>
      <c r="D13" s="9"/>
      <c r="E13" s="26"/>
      <c r="F13" s="26"/>
      <c r="G13" s="9"/>
      <c r="H13" s="26"/>
      <c r="I13" s="26"/>
      <c r="J13" s="1" t="s">
        <v>23</v>
      </c>
      <c r="K13" s="1">
        <f>SUM(C13-B13+F13-E13+I13-H13)/2</f>
        <v>230</v>
      </c>
      <c r="L13" s="1">
        <f>SUM(C13-B13+F13-E13+I13-H13)</f>
        <v>460</v>
      </c>
      <c r="M13" s="1">
        <f>SUM(K13*0.04+K13)</f>
        <v>239.2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dimension ref="A1:M20"/>
  <sheetViews>
    <sheetView workbookViewId="0">
      <selection activeCell="B9" sqref="B9: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42429</v>
      </c>
      <c r="C3" s="3">
        <v>42433</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608814</v>
      </c>
      <c r="C9" s="30">
        <v>611414</v>
      </c>
      <c r="D9" s="9"/>
      <c r="E9" s="26"/>
      <c r="F9" s="26"/>
      <c r="G9" s="9"/>
      <c r="H9" s="26"/>
      <c r="I9" s="26"/>
      <c r="J9" s="1" t="s">
        <v>15</v>
      </c>
      <c r="K9" s="1">
        <f>SUM(C9-B9+F9-E9+I9-H9)/2</f>
        <v>1300</v>
      </c>
      <c r="L9" s="1">
        <f>SUM(C9-B9+F9-E9+I9-H9)</f>
        <v>2600</v>
      </c>
      <c r="M9" s="1">
        <f>SUM(K9*0.04+K9)</f>
        <v>1352</v>
      </c>
    </row>
    <row r="10" spans="1:13" ht="34.5" customHeight="1" x14ac:dyDescent="0.2">
      <c r="A10" s="2" t="s">
        <v>16</v>
      </c>
      <c r="B10" s="8">
        <v>611456</v>
      </c>
      <c r="C10" s="8">
        <v>614789</v>
      </c>
      <c r="D10" s="9"/>
      <c r="E10" s="26"/>
      <c r="F10" s="26"/>
      <c r="G10" s="9"/>
      <c r="H10" s="26"/>
      <c r="I10" s="26"/>
      <c r="J10" s="1" t="s">
        <v>17</v>
      </c>
      <c r="K10" s="1">
        <f>SUM(C10-B10+F10-E10+I10-H10)/2</f>
        <v>1666.5</v>
      </c>
      <c r="L10" s="1">
        <f>SUM(C10-B10+F10-E10+I10-H10)</f>
        <v>3333</v>
      </c>
      <c r="M10" s="1">
        <f>SUM(K10*0.04+K10)</f>
        <v>1733.16</v>
      </c>
    </row>
    <row r="11" spans="1:13" ht="34.5" customHeight="1" x14ac:dyDescent="0.2">
      <c r="A11" s="2" t="s">
        <v>18</v>
      </c>
      <c r="B11" s="8">
        <v>614819</v>
      </c>
      <c r="C11" s="8">
        <v>617611</v>
      </c>
      <c r="D11" s="9"/>
      <c r="E11" s="26"/>
      <c r="F11" s="26"/>
      <c r="G11" s="9"/>
      <c r="H11" s="26"/>
      <c r="I11" s="26"/>
      <c r="J11" s="1" t="s">
        <v>19</v>
      </c>
      <c r="K11" s="1">
        <f>SUM(C11-B11+F11-E11+I11-H11)/2</f>
        <v>1396</v>
      </c>
      <c r="L11" s="1">
        <f>SUM(C11-B11+F11-E11+I11-H11)</f>
        <v>2792</v>
      </c>
      <c r="M11" s="1">
        <f>SUM(K11*0.04+K11)</f>
        <v>1451.84</v>
      </c>
    </row>
    <row r="12" spans="1:13" ht="34.5" customHeight="1" x14ac:dyDescent="0.2">
      <c r="A12" s="2" t="s">
        <v>20</v>
      </c>
      <c r="B12" s="28">
        <v>617677</v>
      </c>
      <c r="C12" s="28">
        <v>620762</v>
      </c>
      <c r="D12" s="9"/>
      <c r="E12" s="26"/>
      <c r="F12" s="26"/>
      <c r="G12" s="9"/>
      <c r="H12" s="27"/>
      <c r="I12" s="27"/>
      <c r="J12" s="1" t="s">
        <v>21</v>
      </c>
      <c r="K12" s="1">
        <f>SUM(C12-B12+F12-E12+I12-H12)/2</f>
        <v>1542.5</v>
      </c>
      <c r="L12" s="1">
        <f>SUM(C12-B12+F12-E12+I12-H12)</f>
        <v>3085</v>
      </c>
      <c r="M12" s="1">
        <f>SUM(K12*0.04+K12)</f>
        <v>1604.2</v>
      </c>
    </row>
    <row r="13" spans="1:13" ht="34.5" customHeight="1" x14ac:dyDescent="0.2">
      <c r="A13" s="2" t="s">
        <v>22</v>
      </c>
      <c r="B13" s="28">
        <v>620795</v>
      </c>
      <c r="C13" s="28">
        <v>621259</v>
      </c>
      <c r="D13" s="9"/>
      <c r="E13" s="26"/>
      <c r="F13" s="26"/>
      <c r="G13" s="9"/>
      <c r="H13" s="26"/>
      <c r="I13" s="26"/>
      <c r="J13" s="1" t="s">
        <v>23</v>
      </c>
      <c r="K13" s="1">
        <f>SUM(C13-B13+F13-E13+I13-H13)/2</f>
        <v>232</v>
      </c>
      <c r="L13" s="1">
        <f>SUM(C13-B13+F13-E13+I13-H13)</f>
        <v>464</v>
      </c>
      <c r="M13" s="1">
        <f>SUM(K13*0.04+K13)</f>
        <v>241.28</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42436</v>
      </c>
      <c r="C3" s="3">
        <v>42440</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6"/>
      <c r="C9" s="31"/>
      <c r="D9" s="9"/>
      <c r="E9" s="26"/>
      <c r="F9" s="26"/>
      <c r="G9" s="9"/>
      <c r="H9" s="26"/>
      <c r="I9" s="26"/>
      <c r="J9" s="1" t="s">
        <v>15</v>
      </c>
      <c r="K9" s="1">
        <f>SUM(C9-B9+F9-E9+I9-H9)/2</f>
        <v>0</v>
      </c>
      <c r="L9" s="1">
        <f>SUM(C9-B9+F9-E9+I9-H9)</f>
        <v>0</v>
      </c>
      <c r="M9" s="1">
        <f>SUM(K9*0.04+K9)</f>
        <v>0</v>
      </c>
    </row>
    <row r="10" spans="1:13" ht="34.5" customHeight="1" x14ac:dyDescent="0.2">
      <c r="A10" s="2" t="s">
        <v>16</v>
      </c>
      <c r="B10" s="26"/>
      <c r="C10" s="26"/>
      <c r="D10" s="9"/>
      <c r="E10" s="26"/>
      <c r="F10" s="26"/>
      <c r="G10" s="9"/>
      <c r="H10" s="26"/>
      <c r="I10" s="26"/>
      <c r="J10" s="1" t="s">
        <v>17</v>
      </c>
      <c r="K10" s="1">
        <f>SUM(C10-B10+F10-E10+I10-H10)/2</f>
        <v>0</v>
      </c>
      <c r="L10" s="1">
        <f>SUM(C10-B10+F10-E10+I10-H10)</f>
        <v>0</v>
      </c>
      <c r="M10" s="1">
        <f>SUM(K10*0.04+K10)</f>
        <v>0</v>
      </c>
    </row>
    <row r="11" spans="1:13" ht="34.5" customHeight="1" x14ac:dyDescent="0.2">
      <c r="A11" s="2" t="s">
        <v>18</v>
      </c>
      <c r="B11" s="26"/>
      <c r="C11" s="26"/>
      <c r="D11" s="9"/>
      <c r="E11" s="26"/>
      <c r="F11" s="26"/>
      <c r="G11" s="9"/>
      <c r="H11" s="26"/>
      <c r="I11" s="26"/>
      <c r="J11" s="1" t="s">
        <v>19</v>
      </c>
      <c r="K11" s="1">
        <f>SUM(C11-B11+F11-E11+I11-H11)/2</f>
        <v>0</v>
      </c>
      <c r="L11" s="1">
        <f>SUM(C11-B11+F11-E11+I11-H11)</f>
        <v>0</v>
      </c>
      <c r="M11" s="1">
        <f>SUM(K11*0.04+K11)</f>
        <v>0</v>
      </c>
    </row>
    <row r="12" spans="1:13" ht="34.5" customHeight="1" x14ac:dyDescent="0.2">
      <c r="A12" s="2" t="s">
        <v>20</v>
      </c>
      <c r="B12" s="27"/>
      <c r="C12" s="27"/>
      <c r="D12" s="9"/>
      <c r="E12" s="26"/>
      <c r="F12" s="26"/>
      <c r="G12" s="9"/>
      <c r="H12" s="27"/>
      <c r="I12" s="27"/>
      <c r="J12" s="1" t="s">
        <v>21</v>
      </c>
      <c r="K12" s="1">
        <f>SUM(C12-B12+F12-E12+I12-H12)/2</f>
        <v>0</v>
      </c>
      <c r="L12" s="1">
        <f>SUM(C12-B12+F12-E12+I12-H12)</f>
        <v>0</v>
      </c>
      <c r="M12" s="1">
        <f>SUM(K12*0.04+K12)</f>
        <v>0</v>
      </c>
    </row>
    <row r="13" spans="1:13" ht="34.5" customHeight="1" x14ac:dyDescent="0.2">
      <c r="A13" s="2" t="s">
        <v>22</v>
      </c>
      <c r="B13" s="27"/>
      <c r="C13" s="27"/>
      <c r="D13" s="9"/>
      <c r="E13" s="26"/>
      <c r="F13" s="26"/>
      <c r="G13" s="9"/>
      <c r="H13" s="26"/>
      <c r="I13" s="26"/>
      <c r="J13" s="1" t="s">
        <v>23</v>
      </c>
      <c r="K13" s="1">
        <f>SUM(C13-B13+F13-E13+I13-H13)/2</f>
        <v>0</v>
      </c>
      <c r="L13" s="1">
        <f>SUM(C13-B13+F13-E13+I13-H13)</f>
        <v>0</v>
      </c>
      <c r="M13" s="1">
        <f>SUM(K13*0.04+K13)</f>
        <v>0</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42443</v>
      </c>
      <c r="C3" s="3">
        <v>42447</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621762</v>
      </c>
      <c r="C9" s="30">
        <v>624115</v>
      </c>
      <c r="D9" s="9"/>
      <c r="E9" s="26"/>
      <c r="F9" s="26"/>
      <c r="G9" s="9"/>
      <c r="H9" s="26"/>
      <c r="I9" s="26"/>
      <c r="J9" s="1" t="s">
        <v>15</v>
      </c>
      <c r="K9" s="1">
        <f>SUM(C9-B9+F9-E9+I9-H9)/2</f>
        <v>1176.5</v>
      </c>
      <c r="L9" s="1">
        <f>SUM(C9-B9+F9-E9+I9-H9)</f>
        <v>2353</v>
      </c>
      <c r="M9" s="1">
        <f>SUM(K9*0.04+K9)</f>
        <v>1223.56</v>
      </c>
    </row>
    <row r="10" spans="1:13" ht="34.5" customHeight="1" x14ac:dyDescent="0.2">
      <c r="A10" s="2" t="s">
        <v>16</v>
      </c>
      <c r="B10" s="8">
        <v>624155</v>
      </c>
      <c r="C10" s="8">
        <v>626964</v>
      </c>
      <c r="D10" s="9"/>
      <c r="E10" s="26"/>
      <c r="F10" s="26"/>
      <c r="G10" s="9"/>
      <c r="H10" s="26"/>
      <c r="I10" s="26"/>
      <c r="J10" s="1" t="s">
        <v>17</v>
      </c>
      <c r="K10" s="1">
        <f>SUM(C10-B10+F10-E10+I10-H10)/2</f>
        <v>1404.5</v>
      </c>
      <c r="L10" s="1">
        <f>SUM(C10-B10+F10-E10+I10-H10)</f>
        <v>2809</v>
      </c>
      <c r="M10" s="1">
        <f>SUM(K10*0.04+K10)</f>
        <v>1460.68</v>
      </c>
    </row>
    <row r="11" spans="1:13" ht="34.5" customHeight="1" x14ac:dyDescent="0.2">
      <c r="A11" s="2" t="s">
        <v>18</v>
      </c>
      <c r="B11" s="8">
        <v>626999</v>
      </c>
      <c r="C11" s="8">
        <v>629430</v>
      </c>
      <c r="D11" s="9"/>
      <c r="E11" s="26"/>
      <c r="F11" s="26"/>
      <c r="G11" s="9"/>
      <c r="H11" s="26"/>
      <c r="I11" s="26"/>
      <c r="J11" s="1" t="s">
        <v>19</v>
      </c>
      <c r="K11" s="1">
        <f>SUM(C11-B11+F11-E11+I11-H11)/2</f>
        <v>1215.5</v>
      </c>
      <c r="L11" s="1">
        <f>SUM(C11-B11+F11-E11+I11-H11)</f>
        <v>2431</v>
      </c>
      <c r="M11" s="1">
        <f>SUM(K11*0.04+K11)</f>
        <v>1264.1199999999999</v>
      </c>
    </row>
    <row r="12" spans="1:13" ht="34.5" customHeight="1" x14ac:dyDescent="0.2">
      <c r="A12" s="2" t="s">
        <v>20</v>
      </c>
      <c r="B12" s="28">
        <v>629463</v>
      </c>
      <c r="C12" s="28">
        <v>632682</v>
      </c>
      <c r="D12" s="9"/>
      <c r="E12" s="26"/>
      <c r="F12" s="26"/>
      <c r="G12" s="9"/>
      <c r="H12" s="27"/>
      <c r="I12" s="27"/>
      <c r="J12" s="1" t="s">
        <v>21</v>
      </c>
      <c r="K12" s="1">
        <f>SUM(C12-B12+F12-E12+I12-H12)/2</f>
        <v>1609.5</v>
      </c>
      <c r="L12" s="1">
        <f>SUM(C12-B12+F12-E12+I12-H12)</f>
        <v>3219</v>
      </c>
      <c r="M12" s="1">
        <f>SUM(K12*0.04+K12)</f>
        <v>1673.88</v>
      </c>
    </row>
    <row r="13" spans="1:13" ht="34.5" customHeight="1" x14ac:dyDescent="0.2">
      <c r="A13" s="2" t="s">
        <v>22</v>
      </c>
      <c r="B13" s="28">
        <v>632423</v>
      </c>
      <c r="C13" s="28">
        <v>633061</v>
      </c>
      <c r="D13" s="9"/>
      <c r="E13" s="26"/>
      <c r="F13" s="26"/>
      <c r="G13" s="9"/>
      <c r="H13" s="26"/>
      <c r="I13" s="26"/>
      <c r="J13" s="1" t="s">
        <v>23</v>
      </c>
      <c r="K13" s="1">
        <f>SUM(C13-B13+F13-E13+I13-H13)/2</f>
        <v>319</v>
      </c>
      <c r="L13" s="1">
        <f>SUM(C13-B13+F13-E13+I13-H13)</f>
        <v>638</v>
      </c>
      <c r="M13" s="1">
        <f>SUM(K13*0.04+K13)</f>
        <v>331.76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42450</v>
      </c>
      <c r="C3" s="3">
        <v>42454</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633699</v>
      </c>
      <c r="C9" s="30">
        <v>636240</v>
      </c>
      <c r="D9" s="9"/>
      <c r="E9" s="26"/>
      <c r="F9" s="26"/>
      <c r="G9" s="9"/>
      <c r="H9" s="26"/>
      <c r="I9" s="26"/>
      <c r="J9" s="1" t="s">
        <v>15</v>
      </c>
      <c r="K9" s="1">
        <f>SUM(C9-B9+F9-E9+I9-H9)/2</f>
        <v>1270.5</v>
      </c>
      <c r="L9" s="1">
        <f>SUM(C9-B9+F9-E9+I9-H9)</f>
        <v>2541</v>
      </c>
      <c r="M9" s="1">
        <f>SUM(K9*0.04+K9)</f>
        <v>1321.32</v>
      </c>
    </row>
    <row r="10" spans="1:13" ht="34.5" customHeight="1" x14ac:dyDescent="0.2">
      <c r="A10" s="2" t="s">
        <v>16</v>
      </c>
      <c r="B10" s="8">
        <v>636284</v>
      </c>
      <c r="C10" s="8">
        <v>639254</v>
      </c>
      <c r="D10" s="9"/>
      <c r="E10" s="26"/>
      <c r="F10" s="26"/>
      <c r="G10" s="9"/>
      <c r="H10" s="26"/>
      <c r="I10" s="26"/>
      <c r="J10" s="1" t="s">
        <v>17</v>
      </c>
      <c r="K10" s="1">
        <f>SUM(C10-B10+F10-E10+I10-H10)/2</f>
        <v>1485</v>
      </c>
      <c r="L10" s="1">
        <f>SUM(C10-B10+F10-E10+I10-H10)</f>
        <v>2970</v>
      </c>
      <c r="M10" s="1">
        <f>SUM(K10*0.04+K10)</f>
        <v>1544.4</v>
      </c>
    </row>
    <row r="11" spans="1:13" ht="34.5" customHeight="1" x14ac:dyDescent="0.2">
      <c r="A11" s="2" t="s">
        <v>18</v>
      </c>
      <c r="B11" s="8">
        <v>639296</v>
      </c>
      <c r="C11" s="8">
        <v>641998</v>
      </c>
      <c r="D11" s="9"/>
      <c r="E11" s="26"/>
      <c r="F11" s="26"/>
      <c r="G11" s="9"/>
      <c r="H11" s="26"/>
      <c r="I11" s="26"/>
      <c r="J11" s="1" t="s">
        <v>19</v>
      </c>
      <c r="K11" s="1">
        <f>SUM(C11-B11+F11-E11+I11-H11)/2</f>
        <v>1351</v>
      </c>
      <c r="L11" s="1">
        <f>SUM(C11-B11+F11-E11+I11-H11)</f>
        <v>2702</v>
      </c>
      <c r="M11" s="1">
        <f>SUM(K11*0.04+K11)</f>
        <v>1405.04</v>
      </c>
    </row>
    <row r="12" spans="1:13" ht="34.5" customHeight="1" x14ac:dyDescent="0.2">
      <c r="A12" s="2" t="s">
        <v>20</v>
      </c>
      <c r="B12" s="28">
        <v>642050</v>
      </c>
      <c r="C12" s="28">
        <v>645001</v>
      </c>
      <c r="D12" s="9"/>
      <c r="E12" s="26"/>
      <c r="F12" s="26"/>
      <c r="G12" s="9"/>
      <c r="H12" s="27"/>
      <c r="I12" s="27"/>
      <c r="J12" s="1" t="s">
        <v>21</v>
      </c>
      <c r="K12" s="1">
        <f>SUM(C12-B12+F12-E12+I12-H12)/2</f>
        <v>1475.5</v>
      </c>
      <c r="L12" s="1">
        <f>SUM(C12-B12+F12-E12+I12-H12)</f>
        <v>2951</v>
      </c>
      <c r="M12" s="1">
        <f>SUM(K12*0.04+K12)</f>
        <v>1534.52</v>
      </c>
    </row>
    <row r="13" spans="1:13" ht="34.5" customHeight="1" x14ac:dyDescent="0.2">
      <c r="A13" s="2" t="s">
        <v>22</v>
      </c>
      <c r="B13" s="28">
        <v>645056</v>
      </c>
      <c r="C13" s="28">
        <v>645707</v>
      </c>
      <c r="D13" s="9"/>
      <c r="E13" s="26"/>
      <c r="F13" s="26"/>
      <c r="G13" s="9"/>
      <c r="H13" s="26"/>
      <c r="I13" s="26"/>
      <c r="J13" s="1" t="s">
        <v>23</v>
      </c>
      <c r="K13" s="1">
        <f>SUM(C13-B13+F13-E13+I13-H13)/2</f>
        <v>325.5</v>
      </c>
      <c r="L13" s="1">
        <f>SUM(C13-B13+F13-E13+I13-H13)</f>
        <v>651</v>
      </c>
      <c r="M13" s="1">
        <f>SUM(K13*0.04+K13)</f>
        <v>338.52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20"/>
  <sheetViews>
    <sheetView workbookViewId="0">
      <selection activeCell="B9" sqref="B9"/>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41876</v>
      </c>
      <c r="C3" s="3">
        <v>41880</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4</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831543</v>
      </c>
      <c r="C9" s="8">
        <v>834265</v>
      </c>
      <c r="D9" s="9"/>
      <c r="E9" s="26"/>
      <c r="F9" s="26"/>
      <c r="G9" s="9"/>
      <c r="H9" s="8">
        <v>367305</v>
      </c>
      <c r="I9" s="8">
        <v>367486</v>
      </c>
      <c r="J9" s="1" t="s">
        <v>15</v>
      </c>
      <c r="K9" s="1">
        <f>SUM(C9-B9+F9-E9+I9-H9)/2</f>
        <v>1451.5</v>
      </c>
      <c r="L9" s="1">
        <f>SUM(C9-B9+F9-E9+I9-H9)</f>
        <v>2903</v>
      </c>
      <c r="M9" s="1">
        <f>SUM(K9*0.04+K9)</f>
        <v>1509.56</v>
      </c>
    </row>
    <row r="10" spans="1:13" ht="34.5" customHeight="1" x14ac:dyDescent="0.2">
      <c r="A10" s="2" t="s">
        <v>16</v>
      </c>
      <c r="B10" s="8">
        <v>834306</v>
      </c>
      <c r="C10" s="8">
        <v>837258</v>
      </c>
      <c r="D10" s="9"/>
      <c r="E10" s="26"/>
      <c r="F10" s="26"/>
      <c r="G10" s="9"/>
      <c r="H10" s="8">
        <v>367517</v>
      </c>
      <c r="I10" s="8">
        <v>367795</v>
      </c>
      <c r="J10" s="1" t="s">
        <v>17</v>
      </c>
      <c r="K10" s="1">
        <f>SUM(C10-B10+F10-E10+I10-H10)/2</f>
        <v>1615</v>
      </c>
      <c r="L10" s="1">
        <f>SUM(C10-B10+F10-E10+I10-H10)</f>
        <v>3230</v>
      </c>
      <c r="M10" s="1">
        <f>SUM(K10*0.04+K10)</f>
        <v>1679.6</v>
      </c>
    </row>
    <row r="11" spans="1:13" ht="34.5" customHeight="1" x14ac:dyDescent="0.2">
      <c r="A11" s="2" t="s">
        <v>18</v>
      </c>
      <c r="B11" s="8">
        <v>837289</v>
      </c>
      <c r="C11" s="8">
        <v>840153</v>
      </c>
      <c r="D11" s="9"/>
      <c r="E11" s="26"/>
      <c r="F11" s="26"/>
      <c r="G11" s="9"/>
      <c r="H11" s="8">
        <v>367823</v>
      </c>
      <c r="I11" s="8">
        <v>368084</v>
      </c>
      <c r="J11" s="1" t="s">
        <v>19</v>
      </c>
      <c r="K11" s="1">
        <f>SUM(C11-B11+F11-E11+I11-H11)/2</f>
        <v>1562.5</v>
      </c>
      <c r="L11" s="1">
        <f>SUM(C11-B11+F11-E11+I11-H11)</f>
        <v>3125</v>
      </c>
      <c r="M11" s="1">
        <f>SUM(K11*0.04+K11)</f>
        <v>1625</v>
      </c>
    </row>
    <row r="12" spans="1:13" ht="34.5" customHeight="1" x14ac:dyDescent="0.2">
      <c r="A12" s="2" t="s">
        <v>20</v>
      </c>
      <c r="B12" s="8">
        <v>840195</v>
      </c>
      <c r="C12" s="8">
        <v>843080</v>
      </c>
      <c r="D12" s="9"/>
      <c r="E12" s="26"/>
      <c r="F12" s="26"/>
      <c r="G12" s="9"/>
      <c r="H12" s="8">
        <v>368119</v>
      </c>
      <c r="I12" s="8">
        <v>368442</v>
      </c>
      <c r="J12" s="1" t="s">
        <v>21</v>
      </c>
      <c r="K12" s="1">
        <f>SUM(C12-B12+F12-E12+I12-H12)/2</f>
        <v>1604</v>
      </c>
      <c r="L12" s="1">
        <f>SUM(C12-B12+F12-E12+I12-H12)</f>
        <v>3208</v>
      </c>
      <c r="M12" s="1">
        <f>SUM(K12*0.04+K12)</f>
        <v>1668.16</v>
      </c>
    </row>
    <row r="13" spans="1:13" ht="34.5" customHeight="1" x14ac:dyDescent="0.2">
      <c r="A13" s="2" t="s">
        <v>22</v>
      </c>
      <c r="B13" s="8">
        <v>843109</v>
      </c>
      <c r="C13" s="8">
        <v>844725</v>
      </c>
      <c r="D13" s="9"/>
      <c r="E13" s="26"/>
      <c r="F13" s="26"/>
      <c r="G13" s="9"/>
      <c r="H13" s="26"/>
      <c r="I13" s="26"/>
      <c r="J13" s="1" t="s">
        <v>23</v>
      </c>
      <c r="K13" s="1">
        <f>SUM(C13-B13+F13-E13+I13-H13)/2</f>
        <v>808</v>
      </c>
      <c r="L13" s="1">
        <f>SUM(C13-B13+F13-E13+I13-H13)</f>
        <v>1616</v>
      </c>
      <c r="M13" s="1">
        <f>SUM(K13*0.04+K13)</f>
        <v>840.32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42457</v>
      </c>
      <c r="C3" s="3">
        <v>42461</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646176</v>
      </c>
      <c r="C9" s="30">
        <v>648678</v>
      </c>
      <c r="D9" s="9"/>
      <c r="E9" s="26"/>
      <c r="F9" s="26"/>
      <c r="G9" s="9"/>
      <c r="H9" s="26"/>
      <c r="I9" s="26"/>
      <c r="J9" s="1" t="s">
        <v>15</v>
      </c>
      <c r="K9" s="1">
        <f>SUM(C9-B9+F9-E9+I9-H9)/2</f>
        <v>1251</v>
      </c>
      <c r="L9" s="1">
        <f>SUM(C9-B9+F9-E9+I9-H9)</f>
        <v>2502</v>
      </c>
      <c r="M9" s="1">
        <f>SUM(K9*0.04+K9)</f>
        <v>1301.04</v>
      </c>
    </row>
    <row r="10" spans="1:13" ht="34.5" customHeight="1" x14ac:dyDescent="0.2">
      <c r="A10" s="2" t="s">
        <v>16</v>
      </c>
      <c r="B10" s="8">
        <v>648713</v>
      </c>
      <c r="C10" s="8">
        <v>651537</v>
      </c>
      <c r="D10" s="9"/>
      <c r="E10" s="26"/>
      <c r="F10" s="26"/>
      <c r="G10" s="9"/>
      <c r="H10" s="26"/>
      <c r="I10" s="26"/>
      <c r="J10" s="1" t="s">
        <v>17</v>
      </c>
      <c r="K10" s="1">
        <f>SUM(C10-B10+F10-E10+I10-H10)/2</f>
        <v>1412</v>
      </c>
      <c r="L10" s="1">
        <f>SUM(C10-B10+F10-E10+I10-H10)</f>
        <v>2824</v>
      </c>
      <c r="M10" s="1">
        <f>SUM(K10*0.04+K10)</f>
        <v>1468.48</v>
      </c>
    </row>
    <row r="11" spans="1:13" ht="34.5" customHeight="1" x14ac:dyDescent="0.2">
      <c r="A11" s="2" t="s">
        <v>18</v>
      </c>
      <c r="B11" s="8">
        <v>651580</v>
      </c>
      <c r="C11" s="8">
        <v>654170</v>
      </c>
      <c r="D11" s="9"/>
      <c r="E11" s="26"/>
      <c r="F11" s="26"/>
      <c r="G11" s="9"/>
      <c r="H11" s="26"/>
      <c r="I11" s="26"/>
      <c r="J11" s="1" t="s">
        <v>19</v>
      </c>
      <c r="K11" s="1">
        <f>SUM(C11-B11+F11-E11+I11-H11)/2</f>
        <v>1295</v>
      </c>
      <c r="L11" s="1">
        <f>SUM(C11-B11+F11-E11+I11-H11)</f>
        <v>2590</v>
      </c>
      <c r="M11" s="1">
        <f>SUM(K11*0.04+K11)</f>
        <v>1346.8</v>
      </c>
    </row>
    <row r="12" spans="1:13" ht="34.5" customHeight="1" x14ac:dyDescent="0.2">
      <c r="A12" s="2" t="s">
        <v>20</v>
      </c>
      <c r="B12" s="28">
        <v>654216</v>
      </c>
      <c r="C12" s="28">
        <v>657082</v>
      </c>
      <c r="D12" s="9"/>
      <c r="E12" s="26"/>
      <c r="F12" s="26"/>
      <c r="G12" s="9"/>
      <c r="H12" s="27"/>
      <c r="I12" s="27"/>
      <c r="J12" s="1" t="s">
        <v>21</v>
      </c>
      <c r="K12" s="1">
        <f>SUM(C12-B12+F12-E12+I12-H12)/2</f>
        <v>1433</v>
      </c>
      <c r="L12" s="1">
        <f>SUM(C12-B12+F12-E12+I12-H12)</f>
        <v>2866</v>
      </c>
      <c r="M12" s="1">
        <f>SUM(K12*0.04+K12)</f>
        <v>1490.32</v>
      </c>
    </row>
    <row r="13" spans="1:13" ht="34.5" customHeight="1" x14ac:dyDescent="0.2">
      <c r="A13" s="2" t="s">
        <v>22</v>
      </c>
      <c r="B13" s="28">
        <v>657132</v>
      </c>
      <c r="C13" s="28">
        <v>657590</v>
      </c>
      <c r="D13" s="9"/>
      <c r="E13" s="26"/>
      <c r="F13" s="26"/>
      <c r="G13" s="9"/>
      <c r="H13" s="26"/>
      <c r="I13" s="26"/>
      <c r="J13" s="1" t="s">
        <v>23</v>
      </c>
      <c r="K13" s="1">
        <f>SUM(C13-B13+F13-E13+I13-H13)/2</f>
        <v>229</v>
      </c>
      <c r="L13" s="1">
        <f>SUM(C13-B13+F13-E13+I13-H13)</f>
        <v>458</v>
      </c>
      <c r="M13" s="1">
        <f>SUM(K13*0.04+K13)</f>
        <v>238.16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42464</v>
      </c>
      <c r="C3" s="3">
        <v>42468</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658215</v>
      </c>
      <c r="C9" s="30">
        <v>660846</v>
      </c>
      <c r="D9" s="9"/>
      <c r="E9" s="26"/>
      <c r="F9" s="26"/>
      <c r="G9" s="9"/>
      <c r="H9" s="26"/>
      <c r="I9" s="26"/>
      <c r="J9" s="1" t="s">
        <v>15</v>
      </c>
      <c r="K9" s="1">
        <f>SUM(C9-B9+F9-E9+I9-H9)/2</f>
        <v>1315.5</v>
      </c>
      <c r="L9" s="1">
        <f>SUM(C9-B9+F9-E9+I9-H9)</f>
        <v>2631</v>
      </c>
      <c r="M9" s="1">
        <f>SUM(K9*0.04+K9)</f>
        <v>1368.12</v>
      </c>
    </row>
    <row r="10" spans="1:13" ht="34.5" customHeight="1" x14ac:dyDescent="0.2">
      <c r="A10" s="2" t="s">
        <v>16</v>
      </c>
      <c r="B10" s="8">
        <v>660885</v>
      </c>
      <c r="C10" s="8">
        <v>663939</v>
      </c>
      <c r="D10" s="9"/>
      <c r="E10" s="26"/>
      <c r="F10" s="26"/>
      <c r="G10" s="9"/>
      <c r="H10" s="26"/>
      <c r="I10" s="26"/>
      <c r="J10" s="1" t="s">
        <v>17</v>
      </c>
      <c r="K10" s="1">
        <f>SUM(C10-B10+F10-E10+I10-H10)/2</f>
        <v>1527</v>
      </c>
      <c r="L10" s="1">
        <f>SUM(C10-B10+F10-E10+I10-H10)</f>
        <v>3054</v>
      </c>
      <c r="M10" s="1">
        <f>SUM(K10*0.04+K10)</f>
        <v>1588.08</v>
      </c>
    </row>
    <row r="11" spans="1:13" ht="34.5" customHeight="1" x14ac:dyDescent="0.2">
      <c r="A11" s="2" t="s">
        <v>18</v>
      </c>
      <c r="B11" s="8">
        <v>663985</v>
      </c>
      <c r="C11" s="8">
        <v>666809</v>
      </c>
      <c r="D11" s="9"/>
      <c r="E11" s="26"/>
      <c r="F11" s="26"/>
      <c r="G11" s="9"/>
      <c r="H11" s="26"/>
      <c r="I11" s="26"/>
      <c r="J11" s="1" t="s">
        <v>19</v>
      </c>
      <c r="K11" s="1">
        <f>SUM(C11-B11+F11-E11+I11-H11)/2</f>
        <v>1412</v>
      </c>
      <c r="L11" s="1">
        <f>SUM(C11-B11+F11-E11+I11-H11)</f>
        <v>2824</v>
      </c>
      <c r="M11" s="1">
        <f>SUM(K11*0.04+K11)</f>
        <v>1468.48</v>
      </c>
    </row>
    <row r="12" spans="1:13" ht="34.5" customHeight="1" x14ac:dyDescent="0.2">
      <c r="A12" s="2" t="s">
        <v>20</v>
      </c>
      <c r="B12" s="28">
        <v>666844</v>
      </c>
      <c r="C12" s="28">
        <v>669739</v>
      </c>
      <c r="D12" s="9"/>
      <c r="E12" s="26"/>
      <c r="F12" s="26"/>
      <c r="G12" s="9"/>
      <c r="H12" s="27"/>
      <c r="I12" s="27"/>
      <c r="J12" s="1" t="s">
        <v>21</v>
      </c>
      <c r="K12" s="1">
        <f>SUM(C12-B12+F12-E12+I12-H12)/2</f>
        <v>1447.5</v>
      </c>
      <c r="L12" s="1">
        <f>SUM(C12-B12+F12-E12+I12-H12)</f>
        <v>2895</v>
      </c>
      <c r="M12" s="1">
        <f>SUM(K12*0.04+K12)</f>
        <v>1505.4</v>
      </c>
    </row>
    <row r="13" spans="1:13" ht="34.5" customHeight="1" x14ac:dyDescent="0.2">
      <c r="A13" s="2" t="s">
        <v>22</v>
      </c>
      <c r="B13" s="28">
        <v>669794</v>
      </c>
      <c r="C13" s="28">
        <v>670382</v>
      </c>
      <c r="D13" s="9"/>
      <c r="E13" s="26"/>
      <c r="F13" s="26"/>
      <c r="G13" s="9"/>
      <c r="H13" s="26"/>
      <c r="I13" s="26"/>
      <c r="J13" s="1" t="s">
        <v>23</v>
      </c>
      <c r="K13" s="1">
        <f>SUM(C13-B13+F13-E13+I13-H13)/2</f>
        <v>294</v>
      </c>
      <c r="L13" s="1">
        <f>SUM(C13-B13+F13-E13+I13-H13)</f>
        <v>588</v>
      </c>
      <c r="M13" s="1">
        <f>SUM(K13*0.04+K13)</f>
        <v>305.76</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42471</v>
      </c>
      <c r="C3" s="3">
        <v>42475</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671133</v>
      </c>
      <c r="C9" s="30">
        <v>673879</v>
      </c>
      <c r="D9" s="9"/>
      <c r="E9" s="26"/>
      <c r="F9" s="26"/>
      <c r="G9" s="9"/>
      <c r="H9" s="26"/>
      <c r="I9" s="26"/>
      <c r="J9" s="1" t="s">
        <v>15</v>
      </c>
      <c r="K9" s="1">
        <f>SUM(C9-B9+F9-E9+I9-H9)/2</f>
        <v>1373</v>
      </c>
      <c r="L9" s="1">
        <f>SUM(C9-B9+F9-E9+I9-H9)</f>
        <v>2746</v>
      </c>
      <c r="M9" s="1">
        <f>SUM(K9*0.04+K9)</f>
        <v>1427.92</v>
      </c>
    </row>
    <row r="10" spans="1:13" ht="34.5" customHeight="1" x14ac:dyDescent="0.2">
      <c r="A10" s="2" t="s">
        <v>16</v>
      </c>
      <c r="B10" s="8">
        <v>673919</v>
      </c>
      <c r="C10" s="8">
        <v>677277</v>
      </c>
      <c r="D10" s="9"/>
      <c r="E10" s="26"/>
      <c r="F10" s="26"/>
      <c r="G10" s="9"/>
      <c r="H10" s="26"/>
      <c r="I10" s="26"/>
      <c r="J10" s="1" t="s">
        <v>17</v>
      </c>
      <c r="K10" s="1">
        <f>SUM(C10-B10+F10-E10+I10-H10)/2</f>
        <v>1679</v>
      </c>
      <c r="L10" s="1">
        <f>SUM(C10-B10+F10-E10+I10-H10)</f>
        <v>3358</v>
      </c>
      <c r="M10" s="1">
        <f>SUM(K10*0.04+K10)</f>
        <v>1746.16</v>
      </c>
    </row>
    <row r="11" spans="1:13" ht="34.5" customHeight="1" x14ac:dyDescent="0.2">
      <c r="A11" s="2" t="s">
        <v>18</v>
      </c>
      <c r="B11" s="8">
        <v>677348</v>
      </c>
      <c r="C11" s="8">
        <v>680179</v>
      </c>
      <c r="D11" s="9"/>
      <c r="E11" s="26"/>
      <c r="F11" s="26"/>
      <c r="G11" s="9"/>
      <c r="H11" s="26"/>
      <c r="I11" s="26"/>
      <c r="J11" s="1" t="s">
        <v>19</v>
      </c>
      <c r="K11" s="1">
        <f>SUM(C11-B11+F11-E11+I11-H11)/2</f>
        <v>1415.5</v>
      </c>
      <c r="L11" s="1">
        <f>SUM(C11-B11+F11-E11+I11-H11)</f>
        <v>2831</v>
      </c>
      <c r="M11" s="1">
        <f>SUM(K11*0.04+K11)</f>
        <v>1472.12</v>
      </c>
    </row>
    <row r="12" spans="1:13" ht="34.5" customHeight="1" x14ac:dyDescent="0.2">
      <c r="A12" s="2" t="s">
        <v>20</v>
      </c>
      <c r="B12" s="28">
        <v>680232</v>
      </c>
      <c r="C12" s="28">
        <v>683261</v>
      </c>
      <c r="D12" s="9"/>
      <c r="E12" s="26"/>
      <c r="F12" s="26"/>
      <c r="G12" s="9"/>
      <c r="H12" s="27"/>
      <c r="I12" s="27"/>
      <c r="J12" s="1" t="s">
        <v>21</v>
      </c>
      <c r="K12" s="1">
        <f>SUM(C12-B12+F12-E12+I12-H12)/2</f>
        <v>1514.5</v>
      </c>
      <c r="L12" s="1">
        <f>SUM(C12-B12+F12-E12+I12-H12)</f>
        <v>3029</v>
      </c>
      <c r="M12" s="1">
        <f>SUM(K12*0.04+K12)</f>
        <v>1575.08</v>
      </c>
    </row>
    <row r="13" spans="1:13" ht="34.5" customHeight="1" x14ac:dyDescent="0.2">
      <c r="A13" s="2" t="s">
        <v>22</v>
      </c>
      <c r="B13" s="28">
        <v>683297</v>
      </c>
      <c r="C13" s="28">
        <v>683855</v>
      </c>
      <c r="D13" s="9"/>
      <c r="E13" s="26"/>
      <c r="F13" s="26"/>
      <c r="G13" s="9"/>
      <c r="H13" s="26"/>
      <c r="I13" s="26"/>
      <c r="J13" s="1" t="s">
        <v>23</v>
      </c>
      <c r="K13" s="1">
        <f>SUM(C13-B13+F13-E13+I13-H13)/2</f>
        <v>279</v>
      </c>
      <c r="L13" s="1">
        <f>SUM(C13-B13+F13-E13+I13-H13)</f>
        <v>558</v>
      </c>
      <c r="M13" s="1">
        <f>SUM(K13*0.04+K13)</f>
        <v>290.16000000000003</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42478</v>
      </c>
      <c r="C3" s="3">
        <v>42482</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684643</v>
      </c>
      <c r="C9" s="30">
        <v>687705</v>
      </c>
      <c r="D9" s="9"/>
      <c r="E9" s="26"/>
      <c r="F9" s="26"/>
      <c r="G9" s="9"/>
      <c r="H9" s="26"/>
      <c r="I9" s="26"/>
      <c r="J9" s="1" t="s">
        <v>15</v>
      </c>
      <c r="K9" s="1">
        <f>SUM(C9-B9+F9-E9+I9-H9)/2</f>
        <v>1531</v>
      </c>
      <c r="L9" s="1">
        <f>SUM(C9-B9+F9-E9+I9-H9)</f>
        <v>3062</v>
      </c>
      <c r="M9" s="1">
        <f>SUM(K9*0.04+K9)</f>
        <v>1592.24</v>
      </c>
    </row>
    <row r="10" spans="1:13" ht="34.5" customHeight="1" x14ac:dyDescent="0.2">
      <c r="A10" s="2" t="s">
        <v>16</v>
      </c>
      <c r="B10" s="8">
        <v>687748</v>
      </c>
      <c r="C10" s="8">
        <v>691148</v>
      </c>
      <c r="D10" s="9"/>
      <c r="E10" s="26"/>
      <c r="F10" s="26"/>
      <c r="G10" s="9"/>
      <c r="H10" s="26"/>
      <c r="I10" s="26"/>
      <c r="J10" s="1" t="s">
        <v>17</v>
      </c>
      <c r="K10" s="1">
        <f>SUM(C10-B10+F10-E10+I10-H10)/2</f>
        <v>1700</v>
      </c>
      <c r="L10" s="1">
        <f>SUM(C10-B10+F10-E10+I10-H10)</f>
        <v>3400</v>
      </c>
      <c r="M10" s="1">
        <f>SUM(K10*0.04+K10)</f>
        <v>1768</v>
      </c>
    </row>
    <row r="11" spans="1:13" ht="34.5" customHeight="1" x14ac:dyDescent="0.2">
      <c r="A11" s="2" t="s">
        <v>18</v>
      </c>
      <c r="B11" s="8">
        <v>691201</v>
      </c>
      <c r="C11" s="8">
        <v>694096</v>
      </c>
      <c r="D11" s="9"/>
      <c r="E11" s="26"/>
      <c r="F11" s="26"/>
      <c r="G11" s="9"/>
      <c r="H11" s="26"/>
      <c r="I11" s="26"/>
      <c r="J11" s="1" t="s">
        <v>19</v>
      </c>
      <c r="K11" s="1">
        <f>SUM(C11-B11+F11-E11+I11-H11)/2</f>
        <v>1447.5</v>
      </c>
      <c r="L11" s="1">
        <f>SUM(C11-B11+F11-E11+I11-H11)</f>
        <v>2895</v>
      </c>
      <c r="M11" s="1">
        <f>SUM(K11*0.04+K11)</f>
        <v>1505.4</v>
      </c>
    </row>
    <row r="12" spans="1:13" ht="34.5" customHeight="1" x14ac:dyDescent="0.2">
      <c r="A12" s="2" t="s">
        <v>20</v>
      </c>
      <c r="B12" s="28">
        <v>694131</v>
      </c>
      <c r="C12" s="28">
        <v>697446</v>
      </c>
      <c r="D12" s="9"/>
      <c r="E12" s="26"/>
      <c r="F12" s="26"/>
      <c r="G12" s="9"/>
      <c r="H12" s="27"/>
      <c r="I12" s="27"/>
      <c r="J12" s="1" t="s">
        <v>21</v>
      </c>
      <c r="K12" s="1">
        <f>SUM(C12-B12+F12-E12+I12-H12)/2</f>
        <v>1657.5</v>
      </c>
      <c r="L12" s="1">
        <f>SUM(C12-B12+F12-E12+I12-H12)</f>
        <v>3315</v>
      </c>
      <c r="M12" s="1">
        <f>SUM(K12*0.04+K12)</f>
        <v>1723.8</v>
      </c>
    </row>
    <row r="13" spans="1:13" ht="34.5" customHeight="1" x14ac:dyDescent="0.2">
      <c r="A13" s="2" t="s">
        <v>22</v>
      </c>
      <c r="B13" s="28">
        <v>697478</v>
      </c>
      <c r="C13" s="28">
        <v>698199</v>
      </c>
      <c r="D13" s="9"/>
      <c r="E13" s="26"/>
      <c r="F13" s="26"/>
      <c r="G13" s="9"/>
      <c r="H13" s="26"/>
      <c r="I13" s="26"/>
      <c r="J13" s="1" t="s">
        <v>23</v>
      </c>
      <c r="K13" s="1">
        <f>SUM(C13-B13+F13-E13+I13-H13)/2</f>
        <v>360.5</v>
      </c>
      <c r="L13" s="1">
        <f>SUM(C13-B13+F13-E13+I13-H13)</f>
        <v>721</v>
      </c>
      <c r="M13" s="1">
        <f>SUM(K13*0.04+K13)</f>
        <v>374.92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42485</v>
      </c>
      <c r="C3" s="3">
        <v>42489</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699122</v>
      </c>
      <c r="C9" s="30">
        <v>702313</v>
      </c>
      <c r="D9" s="9"/>
      <c r="E9" s="26"/>
      <c r="F9" s="26"/>
      <c r="G9" s="9"/>
      <c r="H9" s="26"/>
      <c r="I9" s="26"/>
      <c r="J9" s="1" t="s">
        <v>15</v>
      </c>
      <c r="K9" s="1">
        <f>SUM(C9-B9+F9-E9+I9-H9)/2</f>
        <v>1595.5</v>
      </c>
      <c r="L9" s="1">
        <f>SUM(C9-B9+F9-E9+I9-H9)</f>
        <v>3191</v>
      </c>
      <c r="M9" s="1">
        <f>SUM(K9*0.04+K9)</f>
        <v>1659.32</v>
      </c>
    </row>
    <row r="10" spans="1:13" ht="34.5" customHeight="1" x14ac:dyDescent="0.2">
      <c r="A10" s="2" t="s">
        <v>16</v>
      </c>
      <c r="B10" s="8">
        <v>702369</v>
      </c>
      <c r="C10" s="8">
        <v>706126</v>
      </c>
      <c r="D10" s="9"/>
      <c r="E10" s="26"/>
      <c r="F10" s="26"/>
      <c r="G10" s="9"/>
      <c r="H10" s="26"/>
      <c r="I10" s="26"/>
      <c r="J10" s="1" t="s">
        <v>17</v>
      </c>
      <c r="K10" s="1">
        <f>SUM(C10-B10+F10-E10+I10-H10)/2</f>
        <v>1878.5</v>
      </c>
      <c r="L10" s="1">
        <f>SUM(C10-B10+F10-E10+I10-H10)</f>
        <v>3757</v>
      </c>
      <c r="M10" s="1">
        <f>SUM(K10*0.04+K10)</f>
        <v>1953.64</v>
      </c>
    </row>
    <row r="11" spans="1:13" ht="34.5" customHeight="1" x14ac:dyDescent="0.2">
      <c r="A11" s="2" t="s">
        <v>18</v>
      </c>
      <c r="B11" s="8">
        <v>706149</v>
      </c>
      <c r="C11" s="8">
        <v>709200</v>
      </c>
      <c r="D11" s="9"/>
      <c r="E11" s="26"/>
      <c r="F11" s="26"/>
      <c r="G11" s="9"/>
      <c r="H11" s="26"/>
      <c r="I11" s="26"/>
      <c r="J11" s="1" t="s">
        <v>19</v>
      </c>
      <c r="K11" s="1">
        <f>SUM(C11-B11+F11-E11+I11-H11)/2</f>
        <v>1525.5</v>
      </c>
      <c r="L11" s="1">
        <f>SUM(C11-B11+F11-E11+I11-H11)</f>
        <v>3051</v>
      </c>
      <c r="M11" s="1">
        <f>SUM(K11*0.04+K11)</f>
        <v>1586.52</v>
      </c>
    </row>
    <row r="12" spans="1:13" ht="34.5" customHeight="1" x14ac:dyDescent="0.2">
      <c r="A12" s="2" t="s">
        <v>20</v>
      </c>
      <c r="B12" s="28">
        <v>709239</v>
      </c>
      <c r="C12" s="28">
        <v>712052</v>
      </c>
      <c r="D12" s="9"/>
      <c r="E12" s="26"/>
      <c r="F12" s="26"/>
      <c r="G12" s="9"/>
      <c r="H12" s="27"/>
      <c r="I12" s="27"/>
      <c r="J12" s="1" t="s">
        <v>21</v>
      </c>
      <c r="K12" s="1">
        <f>SUM(C12-B12+F12-E12+I12-H12)/2</f>
        <v>1406.5</v>
      </c>
      <c r="L12" s="1">
        <f>SUM(C12-B12+F12-E12+I12-H12)</f>
        <v>2813</v>
      </c>
      <c r="M12" s="1">
        <f>SUM(K12*0.04+K12)</f>
        <v>1462.76</v>
      </c>
    </row>
    <row r="13" spans="1:13" ht="34.5" customHeight="1" x14ac:dyDescent="0.2">
      <c r="A13" s="2" t="s">
        <v>22</v>
      </c>
      <c r="B13" s="28">
        <v>712092</v>
      </c>
      <c r="C13" s="28">
        <v>712624</v>
      </c>
      <c r="D13" s="9"/>
      <c r="E13" s="26"/>
      <c r="F13" s="26"/>
      <c r="G13" s="9"/>
      <c r="H13" s="26"/>
      <c r="I13" s="26"/>
      <c r="J13" s="1" t="s">
        <v>23</v>
      </c>
      <c r="K13" s="1">
        <f>SUM(C13-B13+F13-E13+I13-H13)/2</f>
        <v>266</v>
      </c>
      <c r="L13" s="1">
        <f>SUM(C13-B13+F13-E13+I13-H13)</f>
        <v>532</v>
      </c>
      <c r="M13" s="1">
        <f>SUM(K13*0.04+K13)</f>
        <v>276.64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topLeftCell="A4"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42492</v>
      </c>
      <c r="C3" s="3">
        <v>42496</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713513</v>
      </c>
      <c r="C9" s="30">
        <v>715663</v>
      </c>
      <c r="D9" s="9"/>
      <c r="E9" s="26"/>
      <c r="F9" s="26"/>
      <c r="G9" s="9"/>
      <c r="H9" s="26"/>
      <c r="I9" s="26"/>
      <c r="J9" s="1" t="s">
        <v>15</v>
      </c>
      <c r="K9" s="1">
        <f>SUM(C9-B9+F9-E9+I9-H9)/2</f>
        <v>1075</v>
      </c>
      <c r="L9" s="1">
        <f>SUM(C9-B9+F9-E9+I9-H9)</f>
        <v>2150</v>
      </c>
      <c r="M9" s="1">
        <f>SUM(K9*0.04+K9)</f>
        <v>1118</v>
      </c>
    </row>
    <row r="10" spans="1:13" ht="34.5" customHeight="1" x14ac:dyDescent="0.2">
      <c r="A10" s="2" t="s">
        <v>16</v>
      </c>
      <c r="B10" s="8">
        <v>715724</v>
      </c>
      <c r="C10" s="8">
        <v>717748</v>
      </c>
      <c r="D10" s="9"/>
      <c r="E10" s="26"/>
      <c r="F10" s="26"/>
      <c r="G10" s="9"/>
      <c r="H10" s="26"/>
      <c r="I10" s="26"/>
      <c r="J10" s="1" t="s">
        <v>17</v>
      </c>
      <c r="K10" s="1">
        <f>SUM(C10-B10+F10-E10+I10-H10)/2</f>
        <v>1012</v>
      </c>
      <c r="L10" s="1">
        <f>SUM(C10-B10+F10-E10+I10-H10)</f>
        <v>2024</v>
      </c>
      <c r="M10" s="1">
        <f>SUM(K10*0.04+K10)</f>
        <v>1052.48</v>
      </c>
    </row>
    <row r="11" spans="1:13" ht="34.5" customHeight="1" x14ac:dyDescent="0.2">
      <c r="A11" s="2" t="s">
        <v>18</v>
      </c>
      <c r="B11" s="8">
        <v>717795</v>
      </c>
      <c r="C11" s="8">
        <v>719241</v>
      </c>
      <c r="D11" s="9"/>
      <c r="E11" s="26"/>
      <c r="F11" s="26"/>
      <c r="G11" s="9"/>
      <c r="H11" s="26"/>
      <c r="I11" s="26"/>
      <c r="J11" s="1" t="s">
        <v>19</v>
      </c>
      <c r="K11" s="1">
        <f>SUM(C11-B11+F11-E11+I11-H11)/2</f>
        <v>723</v>
      </c>
      <c r="L11" s="1">
        <f>SUM(C11-B11+F11-E11+I11-H11)</f>
        <v>1446</v>
      </c>
      <c r="M11" s="1">
        <f>SUM(K11*0.04+K11)</f>
        <v>751.92</v>
      </c>
    </row>
    <row r="12" spans="1:13" ht="34.5" customHeight="1" x14ac:dyDescent="0.2">
      <c r="A12" s="2" t="s">
        <v>20</v>
      </c>
      <c r="B12" s="28">
        <v>719277</v>
      </c>
      <c r="C12" s="28">
        <v>719665</v>
      </c>
      <c r="D12" s="9"/>
      <c r="E12" s="26"/>
      <c r="F12" s="26"/>
      <c r="G12" s="9"/>
      <c r="H12" s="27"/>
      <c r="I12" s="27"/>
      <c r="J12" s="1" t="s">
        <v>21</v>
      </c>
      <c r="K12" s="1">
        <f>SUM(C12-B12+F12-E12+I12-H12)/2</f>
        <v>194</v>
      </c>
      <c r="L12" s="1">
        <f>SUM(C12-B12+F12-E12+I12-H12)</f>
        <v>388</v>
      </c>
      <c r="M12" s="1">
        <f>SUM(K12*0.04+K12)</f>
        <v>201.76</v>
      </c>
    </row>
    <row r="13" spans="1:13" ht="34.5" customHeight="1" x14ac:dyDescent="0.2">
      <c r="A13" s="2" t="s">
        <v>22</v>
      </c>
      <c r="B13" s="28">
        <v>719718</v>
      </c>
      <c r="C13" s="28">
        <v>719950</v>
      </c>
      <c r="D13" s="9"/>
      <c r="E13" s="26"/>
      <c r="F13" s="26"/>
      <c r="G13" s="9"/>
      <c r="H13" s="26"/>
      <c r="I13" s="26"/>
      <c r="J13" s="1" t="s">
        <v>23</v>
      </c>
      <c r="K13" s="1">
        <f>SUM(C13-B13+F13-E13+I13-H13)/2</f>
        <v>116</v>
      </c>
      <c r="L13" s="1">
        <f>SUM(C13-B13+F13-E13+I13-H13)</f>
        <v>232</v>
      </c>
      <c r="M13" s="1">
        <f>SUM(K13*0.04+K13)</f>
        <v>120.64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9" sqref="B9"/>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42492</v>
      </c>
      <c r="C3" s="3">
        <v>42496</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719992</v>
      </c>
      <c r="C9" s="30">
        <v>720282</v>
      </c>
      <c r="D9" s="9"/>
      <c r="E9" s="26"/>
      <c r="F9" s="26"/>
      <c r="G9" s="9"/>
      <c r="H9" s="26"/>
      <c r="I9" s="26"/>
      <c r="J9" s="1" t="s">
        <v>15</v>
      </c>
      <c r="K9" s="1">
        <f>SUM(C9-B9+F9-E9+I9-H9)/2</f>
        <v>145</v>
      </c>
      <c r="L9" s="1">
        <f>SUM(C9-B9+F9-E9+I9-H9)</f>
        <v>290</v>
      </c>
      <c r="M9" s="1">
        <f>SUM(K9*0.04+K9)</f>
        <v>150.80000000000001</v>
      </c>
    </row>
    <row r="10" spans="1:13" ht="34.5" customHeight="1" x14ac:dyDescent="0.2">
      <c r="A10" s="2" t="s">
        <v>16</v>
      </c>
      <c r="B10" s="8">
        <v>720314</v>
      </c>
      <c r="C10" s="8">
        <v>720660</v>
      </c>
      <c r="D10" s="9"/>
      <c r="E10" s="26"/>
      <c r="F10" s="26"/>
      <c r="G10" s="9"/>
      <c r="H10" s="26"/>
      <c r="I10" s="26"/>
      <c r="J10" s="1" t="s">
        <v>17</v>
      </c>
      <c r="K10" s="1">
        <f>SUM(C10-B10+F10-E10+I10-H10)/2</f>
        <v>173</v>
      </c>
      <c r="L10" s="1">
        <f>SUM(C10-B10+F10-E10+I10-H10)</f>
        <v>346</v>
      </c>
      <c r="M10" s="1">
        <f>SUM(K10*0.04+K10)</f>
        <v>179.92</v>
      </c>
    </row>
    <row r="11" spans="1:13" ht="34.5" customHeight="1" x14ac:dyDescent="0.2">
      <c r="A11" s="2" t="s">
        <v>18</v>
      </c>
      <c r="B11" s="8">
        <v>720698</v>
      </c>
      <c r="C11" s="8">
        <v>721580</v>
      </c>
      <c r="D11" s="9"/>
      <c r="E11" s="26"/>
      <c r="F11" s="26"/>
      <c r="G11" s="9"/>
      <c r="H11" s="26"/>
      <c r="I11" s="26"/>
      <c r="J11" s="1" t="s">
        <v>19</v>
      </c>
      <c r="K11" s="1">
        <f>SUM(C11-B11+F11-E11+I11-H11)/2</f>
        <v>441</v>
      </c>
      <c r="L11" s="1">
        <f>SUM(C11-B11+F11-E11+I11-H11)</f>
        <v>882</v>
      </c>
      <c r="M11" s="1">
        <f>SUM(K11*0.04+K11)</f>
        <v>458.64</v>
      </c>
    </row>
    <row r="12" spans="1:13" ht="34.5" customHeight="1" x14ac:dyDescent="0.2">
      <c r="A12" s="2" t="s">
        <v>20</v>
      </c>
      <c r="B12" s="28">
        <v>721601</v>
      </c>
      <c r="C12" s="28">
        <v>722572</v>
      </c>
      <c r="D12" s="9"/>
      <c r="E12" s="26"/>
      <c r="F12" s="26"/>
      <c r="G12" s="9"/>
      <c r="H12" s="27"/>
      <c r="I12" s="27"/>
      <c r="J12" s="1" t="s">
        <v>21</v>
      </c>
      <c r="K12" s="1">
        <f>SUM(C12-B12+F12-E12+I12-H12)/2</f>
        <v>485.5</v>
      </c>
      <c r="L12" s="1">
        <f>SUM(C12-B12+F12-E12+I12-H12)</f>
        <v>971</v>
      </c>
      <c r="M12" s="1">
        <f>SUM(K12*0.04+K12)</f>
        <v>504.92</v>
      </c>
    </row>
    <row r="13" spans="1:13" ht="34.5" customHeight="1" x14ac:dyDescent="0.2">
      <c r="A13" s="2" t="s">
        <v>22</v>
      </c>
      <c r="B13" s="28">
        <v>722605</v>
      </c>
      <c r="C13" s="28">
        <v>722949</v>
      </c>
      <c r="D13" s="9"/>
      <c r="E13" s="26"/>
      <c r="F13" s="26"/>
      <c r="G13" s="9"/>
      <c r="H13" s="26"/>
      <c r="I13" s="26"/>
      <c r="J13" s="1" t="s">
        <v>23</v>
      </c>
      <c r="K13" s="1">
        <f>SUM(C13-B13+F13-E13+I13-H13)/2</f>
        <v>172</v>
      </c>
      <c r="L13" s="1">
        <f>SUM(C13-B13+F13-E13+I13-H13)</f>
        <v>344</v>
      </c>
      <c r="M13" s="1">
        <f>SUM(K13*0.04+K13)</f>
        <v>178.88</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42506</v>
      </c>
      <c r="C3" s="3">
        <v>42510</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723187</v>
      </c>
      <c r="C9" s="30">
        <v>724120</v>
      </c>
      <c r="D9" s="9"/>
      <c r="E9" s="26"/>
      <c r="F9" s="26"/>
      <c r="G9" s="9"/>
      <c r="H9" s="26"/>
      <c r="I9" s="26"/>
      <c r="J9" s="1" t="s">
        <v>15</v>
      </c>
      <c r="K9" s="1">
        <f>SUM(C9-B9+F9-E9+I9-H9)/2</f>
        <v>466.5</v>
      </c>
      <c r="L9" s="1">
        <f>SUM(C9-B9+F9-E9+I9-H9)</f>
        <v>933</v>
      </c>
      <c r="M9" s="1">
        <f>SUM(K9*0.04+K9)</f>
        <v>485.16</v>
      </c>
    </row>
    <row r="10" spans="1:13" ht="34.5" customHeight="1" x14ac:dyDescent="0.2">
      <c r="A10" s="2" t="s">
        <v>16</v>
      </c>
      <c r="B10" s="8">
        <v>724153</v>
      </c>
      <c r="C10" s="8">
        <v>725193</v>
      </c>
      <c r="D10" s="9"/>
      <c r="E10" s="26"/>
      <c r="F10" s="26"/>
      <c r="G10" s="9"/>
      <c r="H10" s="26"/>
      <c r="I10" s="26"/>
      <c r="J10" s="1" t="s">
        <v>17</v>
      </c>
      <c r="K10" s="1">
        <f>SUM(C10-B10+F10-E10+I10-H10)/2</f>
        <v>520</v>
      </c>
      <c r="L10" s="1">
        <f>SUM(C10-B10+F10-E10+I10-H10)</f>
        <v>1040</v>
      </c>
      <c r="M10" s="1">
        <f>SUM(K10*0.04+K10)</f>
        <v>540.79999999999995</v>
      </c>
    </row>
    <row r="11" spans="1:13" ht="34.5" customHeight="1" x14ac:dyDescent="0.2">
      <c r="A11" s="2" t="s">
        <v>18</v>
      </c>
      <c r="B11" s="8">
        <v>725235</v>
      </c>
      <c r="C11" s="8">
        <v>726156</v>
      </c>
      <c r="D11" s="9"/>
      <c r="E11" s="26"/>
      <c r="F11" s="26"/>
      <c r="G11" s="9"/>
      <c r="H11" s="26"/>
      <c r="I11" s="26"/>
      <c r="J11" s="1" t="s">
        <v>19</v>
      </c>
      <c r="K11" s="1">
        <f>SUM(C11-B11+F11-E11+I11-H11)/2</f>
        <v>460.5</v>
      </c>
      <c r="L11" s="1">
        <f>SUM(C11-B11+F11-E11+I11-H11)</f>
        <v>921</v>
      </c>
      <c r="M11" s="1">
        <f>SUM(K11*0.04+K11)</f>
        <v>478.92</v>
      </c>
    </row>
    <row r="12" spans="1:13" ht="34.5" customHeight="1" x14ac:dyDescent="0.2">
      <c r="A12" s="2" t="s">
        <v>20</v>
      </c>
      <c r="B12" s="28">
        <v>726190</v>
      </c>
      <c r="C12" s="28">
        <v>727139</v>
      </c>
      <c r="D12" s="9"/>
      <c r="E12" s="26"/>
      <c r="F12" s="26"/>
      <c r="G12" s="9"/>
      <c r="H12" s="27"/>
      <c r="I12" s="27"/>
      <c r="J12" s="1" t="s">
        <v>21</v>
      </c>
      <c r="K12" s="1">
        <f>SUM(C12-B12+F12-E12+I12-H12)/2</f>
        <v>474.5</v>
      </c>
      <c r="L12" s="1">
        <f>SUM(C12-B12+F12-E12+I12-H12)</f>
        <v>949</v>
      </c>
      <c r="M12" s="1">
        <f>SUM(K12*0.04+K12)</f>
        <v>493.48</v>
      </c>
    </row>
    <row r="13" spans="1:13" ht="34.5" customHeight="1" x14ac:dyDescent="0.2">
      <c r="A13" s="2" t="s">
        <v>22</v>
      </c>
      <c r="B13" s="28">
        <v>727174</v>
      </c>
      <c r="C13" s="28">
        <v>727486</v>
      </c>
      <c r="D13" s="9"/>
      <c r="E13" s="26"/>
      <c r="F13" s="26"/>
      <c r="G13" s="9"/>
      <c r="H13" s="26"/>
      <c r="I13" s="26"/>
      <c r="J13" s="1" t="s">
        <v>23</v>
      </c>
      <c r="K13" s="1">
        <f>SUM(C13-B13+F13-E13+I13-H13)/2</f>
        <v>156</v>
      </c>
      <c r="L13" s="1">
        <f>SUM(C13-B13+F13-E13+I13-H13)</f>
        <v>312</v>
      </c>
      <c r="M13" s="1">
        <f>SUM(K13*0.04+K13)</f>
        <v>162.24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13" sqref="C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42511</v>
      </c>
      <c r="C3" s="3">
        <v>42517</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8">
        <v>727736</v>
      </c>
      <c r="C9" s="30">
        <v>728888</v>
      </c>
      <c r="D9" s="9"/>
      <c r="E9" s="26"/>
      <c r="F9" s="26"/>
      <c r="G9" s="9"/>
      <c r="H9" s="26"/>
      <c r="I9" s="26"/>
      <c r="J9" s="1" t="s">
        <v>15</v>
      </c>
      <c r="K9" s="1">
        <f>SUM(C9-B9+F9-E9+I9-H9)/2</f>
        <v>576</v>
      </c>
      <c r="L9" s="1">
        <f>SUM(C9-B9+F9-E9+I9-H9)</f>
        <v>1152</v>
      </c>
      <c r="M9" s="1">
        <f>SUM(K9*0.04+K9)</f>
        <v>599.04</v>
      </c>
    </row>
    <row r="10" spans="1:13" ht="34.5" customHeight="1" x14ac:dyDescent="0.2">
      <c r="A10" s="2" t="s">
        <v>16</v>
      </c>
      <c r="B10" s="8">
        <v>728842</v>
      </c>
      <c r="C10" s="8">
        <v>729841</v>
      </c>
      <c r="D10" s="9"/>
      <c r="E10" s="26"/>
      <c r="F10" s="26"/>
      <c r="G10" s="9"/>
      <c r="H10" s="26"/>
      <c r="I10" s="26"/>
      <c r="J10" s="1" t="s">
        <v>17</v>
      </c>
      <c r="K10" s="1">
        <f>SUM(C10-B10+F10-E10+I10-H10)/2</f>
        <v>499.5</v>
      </c>
      <c r="L10" s="1">
        <f>SUM(C10-B10+F10-E10+I10-H10)</f>
        <v>999</v>
      </c>
      <c r="M10" s="1">
        <f>SUM(K10*0.04+K10)</f>
        <v>519.48</v>
      </c>
    </row>
    <row r="11" spans="1:13" ht="34.5" customHeight="1" x14ac:dyDescent="0.2">
      <c r="A11" s="2" t="s">
        <v>18</v>
      </c>
      <c r="B11" s="8">
        <v>729875</v>
      </c>
      <c r="C11" s="8">
        <v>730749</v>
      </c>
      <c r="D11" s="9"/>
      <c r="E11" s="26"/>
      <c r="F11" s="26"/>
      <c r="G11" s="9"/>
      <c r="H11" s="26"/>
      <c r="I11" s="26"/>
      <c r="J11" s="1" t="s">
        <v>19</v>
      </c>
      <c r="K11" s="1">
        <f>SUM(C11-B11+F11-E11+I11-H11)/2</f>
        <v>437</v>
      </c>
      <c r="L11" s="1">
        <f>SUM(C11-B11+F11-E11+I11-H11)</f>
        <v>874</v>
      </c>
      <c r="M11" s="1">
        <f>SUM(K11*0.04+K11)</f>
        <v>454.48</v>
      </c>
    </row>
    <row r="12" spans="1:13" ht="34.5" customHeight="1" x14ac:dyDescent="0.2">
      <c r="A12" s="2" t="s">
        <v>20</v>
      </c>
      <c r="B12" s="28">
        <v>730803</v>
      </c>
      <c r="C12" s="28">
        <v>731671</v>
      </c>
      <c r="D12" s="9"/>
      <c r="E12" s="26"/>
      <c r="F12" s="26"/>
      <c r="G12" s="9"/>
      <c r="H12" s="27"/>
      <c r="I12" s="27"/>
      <c r="J12" s="1" t="s">
        <v>21</v>
      </c>
      <c r="K12" s="1">
        <f>SUM(C12-B12+F12-E12+I12-H12)/2</f>
        <v>434</v>
      </c>
      <c r="L12" s="1">
        <f>SUM(C12-B12+F12-E12+I12-H12)</f>
        <v>868</v>
      </c>
      <c r="M12" s="1">
        <f>SUM(K12*0.04+K12)</f>
        <v>451.36</v>
      </c>
    </row>
    <row r="13" spans="1:13" ht="34.5" customHeight="1" x14ac:dyDescent="0.2">
      <c r="A13" s="2" t="s">
        <v>22</v>
      </c>
      <c r="B13" s="28">
        <v>731714</v>
      </c>
      <c r="C13" s="28">
        <v>732045</v>
      </c>
      <c r="D13" s="9"/>
      <c r="E13" s="26"/>
      <c r="F13" s="26"/>
      <c r="G13" s="9"/>
      <c r="H13" s="26"/>
      <c r="I13" s="26"/>
      <c r="J13" s="1" t="s">
        <v>23</v>
      </c>
      <c r="K13" s="1">
        <f>SUM(C13-B13+F13-E13+I13-H13)/2</f>
        <v>165.5</v>
      </c>
      <c r="L13" s="1">
        <f>SUM(C13-B13+F13-E13+I13-H13)</f>
        <v>331</v>
      </c>
      <c r="M13" s="1">
        <f>SUM(K13*0.04+K13)</f>
        <v>172.12</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3" sqref="B13"/>
    </sheetView>
  </sheetViews>
  <sheetFormatPr defaultColWidth="9.140625" defaultRowHeight="12.75" x14ac:dyDescent="0.2"/>
  <cols>
    <col min="1" max="1" width="13" style="1" customWidth="1"/>
    <col min="2" max="2" width="19.7109375" style="1" customWidth="1"/>
    <col min="3" max="3" width="18.7109375" style="1" customWidth="1"/>
    <col min="4" max="4" width="4.7109375" style="1" customWidth="1"/>
    <col min="5" max="6" width="18.7109375" style="1" customWidth="1"/>
    <col min="7" max="7" width="4.7109375" style="1" customWidth="1"/>
    <col min="8" max="8" width="18.7109375" style="1" customWidth="1"/>
    <col min="9" max="9" width="20.5703125" style="1" customWidth="1"/>
    <col min="10" max="10" width="15.5703125" style="1" bestFit="1" customWidth="1"/>
    <col min="11" max="11" width="8.28515625" style="1" customWidth="1"/>
    <col min="12" max="12" width="15" style="1" customWidth="1"/>
    <col min="13" max="16384" width="9.140625" style="1"/>
  </cols>
  <sheetData>
    <row r="1" spans="1:13" ht="20.25" x14ac:dyDescent="0.3">
      <c r="A1" s="34" t="s">
        <v>26</v>
      </c>
      <c r="B1" s="34"/>
      <c r="C1" s="34"/>
      <c r="D1" s="34"/>
      <c r="E1" s="34"/>
      <c r="F1" s="34"/>
      <c r="G1" s="34"/>
      <c r="H1" s="34"/>
      <c r="I1" s="34"/>
    </row>
    <row r="3" spans="1:13" ht="13.5" thickBot="1" x14ac:dyDescent="0.25">
      <c r="A3" s="2" t="s">
        <v>0</v>
      </c>
      <c r="B3" s="3">
        <v>42520</v>
      </c>
      <c r="C3" s="3">
        <v>42524</v>
      </c>
    </row>
    <row r="4" spans="1:13" x14ac:dyDescent="0.2">
      <c r="B4" s="4"/>
      <c r="C4" s="4"/>
    </row>
    <row r="5" spans="1:13" x14ac:dyDescent="0.2">
      <c r="B5" s="4"/>
      <c r="C5" s="4"/>
    </row>
    <row r="6" spans="1:13" x14ac:dyDescent="0.2">
      <c r="B6" s="35" t="s">
        <v>1</v>
      </c>
      <c r="C6" s="35"/>
      <c r="E6" s="36" t="s">
        <v>2</v>
      </c>
      <c r="F6" s="36"/>
      <c r="H6" s="36" t="s">
        <v>3</v>
      </c>
      <c r="I6" s="36"/>
    </row>
    <row r="7" spans="1:13" x14ac:dyDescent="0.2">
      <c r="B7" s="5" t="s">
        <v>4</v>
      </c>
      <c r="C7" s="6" t="s">
        <v>5</v>
      </c>
      <c r="E7" s="2" t="s">
        <v>6</v>
      </c>
      <c r="F7" s="2" t="s">
        <v>7</v>
      </c>
      <c r="H7" s="2" t="s">
        <v>90</v>
      </c>
      <c r="I7" s="2" t="s">
        <v>8</v>
      </c>
    </row>
    <row r="8" spans="1:13" x14ac:dyDescent="0.2">
      <c r="B8" s="2" t="s">
        <v>9</v>
      </c>
      <c r="C8" s="2" t="s">
        <v>10</v>
      </c>
      <c r="E8" s="2" t="s">
        <v>9</v>
      </c>
      <c r="F8" s="2" t="s">
        <v>10</v>
      </c>
      <c r="H8" s="2" t="s">
        <v>9</v>
      </c>
      <c r="I8" s="2" t="s">
        <v>10</v>
      </c>
      <c r="K8" s="7" t="s">
        <v>11</v>
      </c>
      <c r="L8" s="7" t="s">
        <v>12</v>
      </c>
      <c r="M8" s="1" t="s">
        <v>13</v>
      </c>
    </row>
    <row r="9" spans="1:13" ht="34.5" customHeight="1" x14ac:dyDescent="0.2">
      <c r="A9" s="2" t="s">
        <v>14</v>
      </c>
      <c r="B9" s="26"/>
      <c r="C9" s="31"/>
      <c r="D9" s="9"/>
      <c r="E9" s="26"/>
      <c r="F9" s="26"/>
      <c r="G9" s="9"/>
      <c r="H9" s="26"/>
      <c r="I9" s="26"/>
      <c r="J9" s="1" t="s">
        <v>15</v>
      </c>
      <c r="K9" s="1">
        <f>SUM(C9-B9+F9-E9+I9-H9)/2</f>
        <v>0</v>
      </c>
      <c r="L9" s="1">
        <f>SUM(C9-B9+F9-E9+I9-H9)</f>
        <v>0</v>
      </c>
      <c r="M9" s="1">
        <f>SUM(K9*0.04+K9)</f>
        <v>0</v>
      </c>
    </row>
    <row r="10" spans="1:13" ht="34.5" customHeight="1" x14ac:dyDescent="0.2">
      <c r="A10" s="2" t="s">
        <v>16</v>
      </c>
      <c r="B10" s="8">
        <v>732290</v>
      </c>
      <c r="C10" s="8">
        <v>733283</v>
      </c>
      <c r="D10" s="9"/>
      <c r="E10" s="26"/>
      <c r="F10" s="26"/>
      <c r="G10" s="9"/>
      <c r="H10" s="26"/>
      <c r="I10" s="26"/>
      <c r="J10" s="1" t="s">
        <v>17</v>
      </c>
      <c r="K10" s="1">
        <f>SUM(C10-B10+F10-E10+I10-H10)/2</f>
        <v>496.5</v>
      </c>
      <c r="L10" s="1">
        <f>SUM(C10-B10+F10-E10+I10-H10)</f>
        <v>993</v>
      </c>
      <c r="M10" s="1">
        <f>SUM(K10*0.04+K10)</f>
        <v>516.36</v>
      </c>
    </row>
    <row r="11" spans="1:13" ht="34.5" customHeight="1" x14ac:dyDescent="0.2">
      <c r="A11" s="2" t="s">
        <v>18</v>
      </c>
      <c r="B11" s="8">
        <v>733325</v>
      </c>
      <c r="C11" s="8">
        <v>734318</v>
      </c>
      <c r="D11" s="9"/>
      <c r="E11" s="26"/>
      <c r="F11" s="26"/>
      <c r="G11" s="9"/>
      <c r="H11" s="26"/>
      <c r="I11" s="26"/>
      <c r="J11" s="1" t="s">
        <v>19</v>
      </c>
      <c r="K11" s="1">
        <f>SUM(C11-B11+F11-E11+I11-H11)/2</f>
        <v>496.5</v>
      </c>
      <c r="L11" s="1">
        <f>SUM(C11-B11+F11-E11+I11-H11)</f>
        <v>993</v>
      </c>
      <c r="M11" s="1">
        <f>SUM(K11*0.04+K11)</f>
        <v>516.36</v>
      </c>
    </row>
    <row r="12" spans="1:13" ht="34.5" customHeight="1" x14ac:dyDescent="0.2">
      <c r="A12" s="2" t="s">
        <v>20</v>
      </c>
      <c r="B12" s="28">
        <v>734349</v>
      </c>
      <c r="C12" s="28">
        <v>735292</v>
      </c>
      <c r="D12" s="9"/>
      <c r="E12" s="26"/>
      <c r="F12" s="26"/>
      <c r="G12" s="9"/>
      <c r="H12" s="27"/>
      <c r="I12" s="27"/>
      <c r="J12" s="1" t="s">
        <v>21</v>
      </c>
      <c r="K12" s="1">
        <f>SUM(C12-B12+F12-E12+I12-H12)/2</f>
        <v>471.5</v>
      </c>
      <c r="L12" s="1">
        <f>SUM(C12-B12+F12-E12+I12-H12)</f>
        <v>943</v>
      </c>
      <c r="M12" s="1">
        <f>SUM(K12*0.04+K12)</f>
        <v>490.36</v>
      </c>
    </row>
    <row r="13" spans="1:13" ht="34.5" customHeight="1" x14ac:dyDescent="0.2">
      <c r="A13" s="2" t="s">
        <v>22</v>
      </c>
      <c r="B13" s="28">
        <v>735330</v>
      </c>
      <c r="C13" s="28">
        <v>735652</v>
      </c>
      <c r="D13" s="9"/>
      <c r="E13" s="26"/>
      <c r="F13" s="26"/>
      <c r="G13" s="9"/>
      <c r="H13" s="26"/>
      <c r="I13" s="26"/>
      <c r="J13" s="1" t="s">
        <v>23</v>
      </c>
      <c r="K13" s="1">
        <f>SUM(C13-B13+F13-E13+I13-H13)/2</f>
        <v>161</v>
      </c>
      <c r="L13" s="1">
        <f>SUM(C13-B13+F13-E13+I13-H13)</f>
        <v>322</v>
      </c>
      <c r="M13" s="1">
        <f>SUM(K13*0.04+K13)</f>
        <v>167.44</v>
      </c>
    </row>
    <row r="17" spans="1:6" x14ac:dyDescent="0.2">
      <c r="A17" s="2" t="s">
        <v>24</v>
      </c>
      <c r="B17" s="37" t="s">
        <v>25</v>
      </c>
      <c r="C17" s="37"/>
      <c r="D17" s="37"/>
      <c r="E17" s="37"/>
      <c r="F17" s="37"/>
    </row>
    <row r="18" spans="1:6" x14ac:dyDescent="0.2">
      <c r="B18" s="37"/>
      <c r="C18" s="37"/>
      <c r="D18" s="37"/>
      <c r="E18" s="37"/>
      <c r="F18" s="37"/>
    </row>
    <row r="19" spans="1:6" x14ac:dyDescent="0.2">
      <c r="B19" s="37"/>
      <c r="C19" s="37"/>
      <c r="D19" s="37"/>
      <c r="E19" s="37"/>
      <c r="F19" s="37"/>
    </row>
    <row r="20" spans="1:6" x14ac:dyDescent="0.2">
      <c r="B20" s="37"/>
      <c r="C20" s="37"/>
      <c r="D20" s="37"/>
      <c r="E20" s="37"/>
      <c r="F20" s="37"/>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132</vt:i4>
      </vt:variant>
      <vt:variant>
        <vt:lpstr>Named Ranges</vt:lpstr>
      </vt:variant>
      <vt:variant>
        <vt:i4>2</vt:i4>
      </vt:variant>
    </vt:vector>
  </HeadingPairs>
  <TitlesOfParts>
    <vt:vector size="134" baseType="lpstr">
      <vt:lpstr>06-30-2014</vt:lpstr>
      <vt:lpstr>07-07-2014</vt:lpstr>
      <vt:lpstr>07-14-2014</vt:lpstr>
      <vt:lpstr>07-21-2014</vt:lpstr>
      <vt:lpstr>07-28-2014</vt:lpstr>
      <vt:lpstr>08-04-2014</vt:lpstr>
      <vt:lpstr>08-11-2014</vt:lpstr>
      <vt:lpstr>08-18-2014</vt:lpstr>
      <vt:lpstr>08-25-2014</vt:lpstr>
      <vt:lpstr>09-01-2014</vt:lpstr>
      <vt:lpstr>09-08-2014</vt:lpstr>
      <vt:lpstr>09-15-2014</vt:lpstr>
      <vt:lpstr>09-22-2014</vt:lpstr>
      <vt:lpstr>09-29-2014</vt:lpstr>
      <vt:lpstr>10-06-2014</vt:lpstr>
      <vt:lpstr>10-13-2014</vt:lpstr>
      <vt:lpstr>10-20-2014</vt:lpstr>
      <vt:lpstr>10-27-2014</vt:lpstr>
      <vt:lpstr>11-03-2014</vt:lpstr>
      <vt:lpstr>11-10-2014</vt:lpstr>
      <vt:lpstr>11-17-2014</vt:lpstr>
      <vt:lpstr>11-24-2014</vt:lpstr>
      <vt:lpstr>12-01-2014</vt:lpstr>
      <vt:lpstr>12-08-2014</vt:lpstr>
      <vt:lpstr>12-15-2014</vt:lpstr>
      <vt:lpstr>12-22-2014</vt:lpstr>
      <vt:lpstr>12-29-2014</vt:lpstr>
      <vt:lpstr>01-05-2015</vt:lpstr>
      <vt:lpstr>01-12-2015</vt:lpstr>
      <vt:lpstr>01-19-2015</vt:lpstr>
      <vt:lpstr>01-26-2015</vt:lpstr>
      <vt:lpstr>02-02-2015</vt:lpstr>
      <vt:lpstr>02-09-2015</vt:lpstr>
      <vt:lpstr>02-16-2015</vt:lpstr>
      <vt:lpstr>02-23-2015</vt:lpstr>
      <vt:lpstr>03-02-2015</vt:lpstr>
      <vt:lpstr>03-09-2015</vt:lpstr>
      <vt:lpstr>03-16-2015</vt:lpstr>
      <vt:lpstr>03-23-2015</vt:lpstr>
      <vt:lpstr>03-30-2015</vt:lpstr>
      <vt:lpstr>04-06-2015</vt:lpstr>
      <vt:lpstr>04-13-2015</vt:lpstr>
      <vt:lpstr>04-20-2015</vt:lpstr>
      <vt:lpstr>04-27-2015</vt:lpstr>
      <vt:lpstr>05-04-2015</vt:lpstr>
      <vt:lpstr>05-11-2015</vt:lpstr>
      <vt:lpstr>05-18-2015</vt:lpstr>
      <vt:lpstr>05-25-2015</vt:lpstr>
      <vt:lpstr>06-01-2015</vt:lpstr>
      <vt:lpstr>06-08-2015</vt:lpstr>
      <vt:lpstr>06-15-2015</vt:lpstr>
      <vt:lpstr>06-22-2015</vt:lpstr>
      <vt:lpstr>06-29-2015</vt:lpstr>
      <vt:lpstr>07-06-2015</vt:lpstr>
      <vt:lpstr>07-13-2015</vt:lpstr>
      <vt:lpstr>07-20-2015</vt:lpstr>
      <vt:lpstr>07-27-2015</vt:lpstr>
      <vt:lpstr>08-03-2015</vt:lpstr>
      <vt:lpstr>08-10-2015</vt:lpstr>
      <vt:lpstr>08-17-2015</vt:lpstr>
      <vt:lpstr>08-24-2015</vt:lpstr>
      <vt:lpstr>08-31-2015</vt:lpstr>
      <vt:lpstr>09-07-2015</vt:lpstr>
      <vt:lpstr>09-14-2015</vt:lpstr>
      <vt:lpstr>09-21-2015</vt:lpstr>
      <vt:lpstr>09-28-2015</vt:lpstr>
      <vt:lpstr>10-05-2015</vt:lpstr>
      <vt:lpstr>10-12-2015</vt:lpstr>
      <vt:lpstr>10-19-2015</vt:lpstr>
      <vt:lpstr>10-26-2015</vt:lpstr>
      <vt:lpstr>11-02-2015</vt:lpstr>
      <vt:lpstr>11-09-2015</vt:lpstr>
      <vt:lpstr>11-16-2015</vt:lpstr>
      <vt:lpstr>11-23-2015</vt:lpstr>
      <vt:lpstr>11-30-2015</vt:lpstr>
      <vt:lpstr>12-07-2015</vt:lpstr>
      <vt:lpstr>12-14-2015</vt:lpstr>
      <vt:lpstr>01-04-2016</vt:lpstr>
      <vt:lpstr>01-11-2016</vt:lpstr>
      <vt:lpstr>01-18-2016</vt:lpstr>
      <vt:lpstr>01-25-2016</vt:lpstr>
      <vt:lpstr>02-01-2016</vt:lpstr>
      <vt:lpstr>02-08-2016</vt:lpstr>
      <vt:lpstr>02-15-2016</vt:lpstr>
      <vt:lpstr>02-22-2016</vt:lpstr>
      <vt:lpstr>02-29-2016</vt:lpstr>
      <vt:lpstr>03-07-2016</vt:lpstr>
      <vt:lpstr>03-14-2016</vt:lpstr>
      <vt:lpstr>03-21-2016</vt:lpstr>
      <vt:lpstr>03-28-2016</vt:lpstr>
      <vt:lpstr>04-04-2016</vt:lpstr>
      <vt:lpstr>04-11-2016</vt:lpstr>
      <vt:lpstr>04-18-2016</vt:lpstr>
      <vt:lpstr>04-25-2016</vt:lpstr>
      <vt:lpstr>05-02-2016</vt:lpstr>
      <vt:lpstr>05-09-2016</vt:lpstr>
      <vt:lpstr>05-16-2016</vt:lpstr>
      <vt:lpstr>05-23-2016</vt:lpstr>
      <vt:lpstr>05-30-2016</vt:lpstr>
      <vt:lpstr>06-06-2016</vt:lpstr>
      <vt:lpstr>06-13-2016</vt:lpstr>
      <vt:lpstr>06-20-2016</vt:lpstr>
      <vt:lpstr>06-27-2016</vt:lpstr>
      <vt:lpstr>07-04-2016</vt:lpstr>
      <vt:lpstr>07-11-2016</vt:lpstr>
      <vt:lpstr>07-18-2016</vt:lpstr>
      <vt:lpstr>07-25-2016</vt:lpstr>
      <vt:lpstr>08-01-2016</vt:lpstr>
      <vt:lpstr>08-08-2016</vt:lpstr>
      <vt:lpstr>08-15-2016</vt:lpstr>
      <vt:lpstr>08-22-2016</vt:lpstr>
      <vt:lpstr>08-29-2016</vt:lpstr>
      <vt:lpstr>09-05-2016</vt:lpstr>
      <vt:lpstr>09-12-2016</vt:lpstr>
      <vt:lpstr>09-19-2016</vt:lpstr>
      <vt:lpstr>09-26-2016</vt:lpstr>
      <vt:lpstr>10-03-2016</vt:lpstr>
      <vt:lpstr>10-10-2016</vt:lpstr>
      <vt:lpstr>10-17-2016</vt:lpstr>
      <vt:lpstr>10-24-2016</vt:lpstr>
      <vt:lpstr>10-31-2016</vt:lpstr>
      <vt:lpstr>11-07-2016</vt:lpstr>
      <vt:lpstr>11-14-2016</vt:lpstr>
      <vt:lpstr>11-21-2016</vt:lpstr>
      <vt:lpstr>11-28-2016</vt:lpstr>
      <vt:lpstr>12-05-2016</vt:lpstr>
      <vt:lpstr>12-12-2016</vt:lpstr>
      <vt:lpstr>01-02-2017</vt:lpstr>
      <vt:lpstr>01-09-2017</vt:lpstr>
      <vt:lpstr>01-16-2017</vt:lpstr>
      <vt:lpstr>Report Calc</vt:lpstr>
      <vt:lpstr>Report Calc ALT</vt:lpstr>
      <vt:lpstr>'Report Calc'!Print_Area</vt:lpstr>
      <vt:lpstr>'Report Calc ALT'!Print_Area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edison</dc:creator>
  <cp:lastModifiedBy>Edison</cp:lastModifiedBy>
  <cp:lastPrinted>2015-01-05T12:01:31Z</cp:lastPrinted>
  <dcterms:created xsi:type="dcterms:W3CDTF">2014-07-02T12:21:20Z</dcterms:created>
  <dcterms:modified xsi:type="dcterms:W3CDTF">2017-01-20T12:39:43Z</dcterms:modified>
</cp:coreProperties>
</file>