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30.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2" windowWidth="15576" windowHeight="11820" firstSheet="21" activeTab="25"/>
  </bookViews>
  <sheets>
    <sheet name="06-30-2014" sheetId="4" r:id="rId1"/>
    <sheet name="07-07-2014" sheetId="7" r:id="rId2"/>
    <sheet name="07-14-2014" sheetId="8" r:id="rId3"/>
    <sheet name="07-21-2014" sheetId="9" r:id="rId4"/>
    <sheet name="07-28-2014" sheetId="10" r:id="rId5"/>
    <sheet name="08-04-2014" sheetId="11" r:id="rId6"/>
    <sheet name="08-11-2014" sheetId="13" r:id="rId7"/>
    <sheet name="08-18-2014" sheetId="12" r:id="rId8"/>
    <sheet name="08-25-2014" sheetId="14" r:id="rId9"/>
    <sheet name="09-01-2014" sheetId="15" r:id="rId10"/>
    <sheet name="09-08-2014" sheetId="16" r:id="rId11"/>
    <sheet name="09-15-2014" sheetId="17" r:id="rId12"/>
    <sheet name="09-22-2014" sheetId="18" r:id="rId13"/>
    <sheet name="09-29-2014" sheetId="19" r:id="rId14"/>
    <sheet name="10-06-2014" sheetId="20" r:id="rId15"/>
    <sheet name="10-13-2014" sheetId="21" r:id="rId16"/>
    <sheet name="10-20-2014" sheetId="22" r:id="rId17"/>
    <sheet name="10-27-2014" sheetId="23" r:id="rId18"/>
    <sheet name="11-03-2014" sheetId="24" r:id="rId19"/>
    <sheet name="11-10-2014" sheetId="25" r:id="rId20"/>
    <sheet name="11-17-2014" sheetId="26" r:id="rId21"/>
    <sheet name="11-24-2014" sheetId="27" r:id="rId22"/>
    <sheet name="12-01-2014" sheetId="28" r:id="rId23"/>
    <sheet name="12-08-2014" sheetId="29" r:id="rId24"/>
    <sheet name="12-15-2014" sheetId="30" r:id="rId25"/>
    <sheet name="12-22-2014" sheetId="33" r:id="rId26"/>
    <sheet name="12-29-2014" sheetId="31" r:id="rId27"/>
    <sheet name="01-05-2015" sheetId="32" r:id="rId28"/>
    <sheet name="Report Calc" sheetId="5" r:id="rId29"/>
    <sheet name="Report Calc ALT" sheetId="6" r:id="rId30"/>
  </sheets>
  <definedNames>
    <definedName name="_xlnm.Print_Area" localSheetId="28">'Report Calc'!$A$1:$D$53</definedName>
    <definedName name="_xlnm.Print_Area" localSheetId="29">'Report Calc ALT'!$A$33:$D$53</definedName>
  </definedNames>
  <calcPr calcId="144525"/>
</workbook>
</file>

<file path=xl/calcChain.xml><?xml version="1.0" encoding="utf-8"?>
<calcChain xmlns="http://schemas.openxmlformats.org/spreadsheetml/2006/main">
  <c r="L13" i="33" l="1"/>
  <c r="K13" i="33"/>
  <c r="M13" i="33" s="1"/>
  <c r="L12" i="33"/>
  <c r="K12" i="33"/>
  <c r="M12" i="33" s="1"/>
  <c r="L11" i="33"/>
  <c r="K11" i="33"/>
  <c r="M11" i="33" s="1"/>
  <c r="L10" i="33"/>
  <c r="K10" i="33"/>
  <c r="M10" i="33" s="1"/>
  <c r="L9" i="33"/>
  <c r="K9" i="33"/>
  <c r="M9" i="33" s="1"/>
  <c r="L13" i="32"/>
  <c r="K13" i="32"/>
  <c r="M13" i="32" s="1"/>
  <c r="L12" i="32"/>
  <c r="K12" i="32"/>
  <c r="M12" i="32" s="1"/>
  <c r="L11" i="32"/>
  <c r="K11" i="32"/>
  <c r="M11" i="32" s="1"/>
  <c r="L10" i="32"/>
  <c r="K10" i="32"/>
  <c r="M10" i="32" s="1"/>
  <c r="L9" i="32"/>
  <c r="K9" i="32"/>
  <c r="M9" i="32" s="1"/>
  <c r="L13" i="31"/>
  <c r="K13" i="31"/>
  <c r="M13" i="31" s="1"/>
  <c r="L12" i="31"/>
  <c r="K12" i="31"/>
  <c r="M12" i="31" s="1"/>
  <c r="L11" i="31"/>
  <c r="K11" i="31"/>
  <c r="M11" i="31" s="1"/>
  <c r="L10" i="31"/>
  <c r="K10" i="31"/>
  <c r="M10" i="31" s="1"/>
  <c r="L9" i="31"/>
  <c r="K9" i="31"/>
  <c r="M9" i="31" s="1"/>
  <c r="C61" i="6" l="1"/>
  <c r="C61" i="5"/>
  <c r="M13" i="30"/>
  <c r="L13" i="30"/>
  <c r="K13" i="30"/>
  <c r="L12" i="30"/>
  <c r="K12" i="30"/>
  <c r="M12" i="30" s="1"/>
  <c r="L11" i="30"/>
  <c r="K11" i="30"/>
  <c r="M11" i="30" s="1"/>
  <c r="L10" i="30"/>
  <c r="K10" i="30"/>
  <c r="M10" i="30" s="1"/>
  <c r="L9" i="30"/>
  <c r="K9" i="30"/>
  <c r="M9" i="30" s="1"/>
  <c r="L13" i="29"/>
  <c r="K13" i="29"/>
  <c r="M13" i="29" s="1"/>
  <c r="L12" i="29"/>
  <c r="K12" i="29"/>
  <c r="M12" i="29" s="1"/>
  <c r="L11" i="29"/>
  <c r="K11" i="29"/>
  <c r="M11" i="29" s="1"/>
  <c r="L10" i="29"/>
  <c r="K10" i="29"/>
  <c r="M10" i="29" s="1"/>
  <c r="L9" i="29"/>
  <c r="K9" i="29"/>
  <c r="M9" i="29" s="1"/>
  <c r="L13" i="28" l="1"/>
  <c r="K13" i="28"/>
  <c r="M13" i="28" s="1"/>
  <c r="L12" i="28"/>
  <c r="K12" i="28"/>
  <c r="M12" i="28" s="1"/>
  <c r="L11" i="28"/>
  <c r="K11" i="28"/>
  <c r="M11" i="28" s="1"/>
  <c r="L10" i="28"/>
  <c r="K10" i="28"/>
  <c r="M10" i="28" s="1"/>
  <c r="L9" i="28"/>
  <c r="K9" i="28"/>
  <c r="M9" i="28" s="1"/>
  <c r="L13" i="27"/>
  <c r="K13" i="27"/>
  <c r="M13" i="27" s="1"/>
  <c r="L12" i="27"/>
  <c r="K12" i="27"/>
  <c r="M12" i="27" s="1"/>
  <c r="L11" i="27"/>
  <c r="K11" i="27"/>
  <c r="M11" i="27" s="1"/>
  <c r="L10" i="27"/>
  <c r="K10" i="27"/>
  <c r="M10" i="27" s="1"/>
  <c r="L9" i="27"/>
  <c r="K9" i="27"/>
  <c r="M9" i="27" s="1"/>
  <c r="C62" i="6" l="1"/>
  <c r="C62" i="5"/>
  <c r="B62" i="6"/>
  <c r="B62" i="5"/>
  <c r="B61" i="5"/>
  <c r="D61" i="5" s="1"/>
  <c r="B61" i="6"/>
  <c r="D61" i="6" s="1"/>
  <c r="L13" i="26"/>
  <c r="K13" i="26"/>
  <c r="M13" i="26" s="1"/>
  <c r="L12" i="26"/>
  <c r="K12" i="26"/>
  <c r="M12" i="26" s="1"/>
  <c r="L11" i="26"/>
  <c r="K11" i="26"/>
  <c r="M11" i="26" s="1"/>
  <c r="L10" i="26"/>
  <c r="K10" i="26"/>
  <c r="M10" i="26" s="1"/>
  <c r="L9" i="26"/>
  <c r="K9" i="26"/>
  <c r="M9" i="26" s="1"/>
  <c r="D62" i="6" l="1"/>
  <c r="D62" i="5"/>
  <c r="L13" i="25"/>
  <c r="K13" i="25"/>
  <c r="M13" i="25" s="1"/>
  <c r="L12" i="25"/>
  <c r="K12" i="25"/>
  <c r="M12" i="25" s="1"/>
  <c r="L11" i="25"/>
  <c r="K11" i="25"/>
  <c r="M11" i="25" s="1"/>
  <c r="L10" i="25"/>
  <c r="K10" i="25"/>
  <c r="M10" i="25" s="1"/>
  <c r="L9" i="25"/>
  <c r="K9" i="25"/>
  <c r="M9" i="25" s="1"/>
  <c r="D56" i="5" l="1"/>
  <c r="D55" i="5"/>
  <c r="L13" i="24" l="1"/>
  <c r="K13" i="24"/>
  <c r="M13" i="24" s="1"/>
  <c r="L12" i="24"/>
  <c r="K12" i="24"/>
  <c r="M12" i="24" s="1"/>
  <c r="L11" i="24"/>
  <c r="K11" i="24"/>
  <c r="M11" i="24" s="1"/>
  <c r="L10" i="24"/>
  <c r="K10" i="24"/>
  <c r="M10" i="24" s="1"/>
  <c r="L9" i="24"/>
  <c r="K9" i="24"/>
  <c r="M9" i="24" s="1"/>
  <c r="L13" i="23" l="1"/>
  <c r="K13" i="23"/>
  <c r="M13" i="23" s="1"/>
  <c r="L12" i="23"/>
  <c r="K12" i="23"/>
  <c r="M12" i="23" s="1"/>
  <c r="L11" i="23"/>
  <c r="K11" i="23"/>
  <c r="M11" i="23" s="1"/>
  <c r="L10" i="23"/>
  <c r="K10" i="23"/>
  <c r="M10" i="23" s="1"/>
  <c r="L9" i="23"/>
  <c r="K9" i="23"/>
  <c r="M9" i="23" s="1"/>
  <c r="L13" i="22" l="1"/>
  <c r="K13" i="22"/>
  <c r="M13" i="22" s="1"/>
  <c r="L12" i="22"/>
  <c r="K12" i="22"/>
  <c r="M12" i="22" s="1"/>
  <c r="L11" i="22"/>
  <c r="K11" i="22"/>
  <c r="M11" i="22" s="1"/>
  <c r="L10" i="22"/>
  <c r="K10" i="22"/>
  <c r="M10" i="22" s="1"/>
  <c r="L9" i="22"/>
  <c r="K9" i="22"/>
  <c r="M9" i="22" s="1"/>
  <c r="L13" i="21" l="1"/>
  <c r="K13" i="21"/>
  <c r="M13" i="21" s="1"/>
  <c r="L12" i="21"/>
  <c r="K12" i="21"/>
  <c r="M12" i="21" s="1"/>
  <c r="L11" i="21"/>
  <c r="K11" i="21"/>
  <c r="M11" i="21" s="1"/>
  <c r="L10" i="21"/>
  <c r="K10" i="21"/>
  <c r="M10" i="21" s="1"/>
  <c r="L9" i="21"/>
  <c r="K9" i="21"/>
  <c r="M9" i="21" s="1"/>
  <c r="L13" i="20" l="1"/>
  <c r="K13" i="20"/>
  <c r="M13" i="20" s="1"/>
  <c r="L12" i="20"/>
  <c r="K12" i="20"/>
  <c r="M12" i="20" s="1"/>
  <c r="L11" i="20"/>
  <c r="K11" i="20"/>
  <c r="M11" i="20" s="1"/>
  <c r="L10" i="20"/>
  <c r="K10" i="20"/>
  <c r="M10" i="20" s="1"/>
  <c r="L9" i="20"/>
  <c r="K9" i="20"/>
  <c r="M9" i="20" s="1"/>
  <c r="L13" i="19" l="1"/>
  <c r="K13" i="19"/>
  <c r="M13" i="19" s="1"/>
  <c r="L12" i="19"/>
  <c r="K12" i="19"/>
  <c r="M12" i="19" s="1"/>
  <c r="L11" i="19"/>
  <c r="K11" i="19"/>
  <c r="M11" i="19" s="1"/>
  <c r="L10" i="19"/>
  <c r="K10" i="19"/>
  <c r="M10" i="19" s="1"/>
  <c r="L9" i="19"/>
  <c r="K9" i="19"/>
  <c r="M9" i="19" s="1"/>
  <c r="B60" i="6" l="1"/>
  <c r="D60" i="6" s="1"/>
  <c r="B60" i="5"/>
  <c r="C60" i="6"/>
  <c r="C60" i="5"/>
  <c r="L13" i="18"/>
  <c r="K13" i="18"/>
  <c r="M13" i="18" s="1"/>
  <c r="L12" i="18"/>
  <c r="K12" i="18"/>
  <c r="M12" i="18" s="1"/>
  <c r="L11" i="18"/>
  <c r="K11" i="18"/>
  <c r="M11" i="18" s="1"/>
  <c r="L10" i="18"/>
  <c r="K10" i="18"/>
  <c r="M10" i="18" s="1"/>
  <c r="L9" i="18"/>
  <c r="K9" i="18"/>
  <c r="M9" i="18" s="1"/>
  <c r="D60" i="5" l="1"/>
  <c r="L13" i="17"/>
  <c r="K13" i="17"/>
  <c r="M13" i="17" s="1"/>
  <c r="L12" i="17"/>
  <c r="K12" i="17"/>
  <c r="M12" i="17" s="1"/>
  <c r="L11" i="17"/>
  <c r="K11" i="17"/>
  <c r="M11" i="17" s="1"/>
  <c r="L10" i="17"/>
  <c r="K10" i="17"/>
  <c r="M10" i="17" s="1"/>
  <c r="L9" i="17"/>
  <c r="K9" i="17"/>
  <c r="M9" i="17" s="1"/>
  <c r="L13" i="16" l="1"/>
  <c r="K13" i="16"/>
  <c r="M13" i="16" s="1"/>
  <c r="L12" i="16"/>
  <c r="K12" i="16"/>
  <c r="M12" i="16" s="1"/>
  <c r="L11" i="16"/>
  <c r="K11" i="16"/>
  <c r="M11" i="16" s="1"/>
  <c r="L10" i="16"/>
  <c r="K10" i="16"/>
  <c r="M10" i="16" s="1"/>
  <c r="L9" i="16"/>
  <c r="K9" i="16"/>
  <c r="M9" i="16" s="1"/>
  <c r="L13" i="15" l="1"/>
  <c r="K13" i="15"/>
  <c r="M13" i="15" s="1"/>
  <c r="L12" i="15"/>
  <c r="K12" i="15"/>
  <c r="M12" i="15" s="1"/>
  <c r="L11" i="15"/>
  <c r="K11" i="15"/>
  <c r="M11" i="15" s="1"/>
  <c r="L10" i="15"/>
  <c r="K10" i="15"/>
  <c r="M10" i="15" s="1"/>
  <c r="L9" i="15"/>
  <c r="K9" i="15"/>
  <c r="M9" i="15" s="1"/>
  <c r="B59" i="6" l="1"/>
  <c r="B59" i="5"/>
  <c r="D59" i="5" s="1"/>
  <c r="C59" i="6"/>
  <c r="C59" i="5"/>
  <c r="L13" i="14"/>
  <c r="K13" i="14"/>
  <c r="M13" i="14" s="1"/>
  <c r="L12" i="14"/>
  <c r="K12" i="14"/>
  <c r="M12" i="14" s="1"/>
  <c r="L11" i="14"/>
  <c r="K11" i="14"/>
  <c r="M11" i="14" s="1"/>
  <c r="L10" i="14"/>
  <c r="K10" i="14"/>
  <c r="M10" i="14" s="1"/>
  <c r="L9" i="14"/>
  <c r="K9" i="14"/>
  <c r="M9" i="14" s="1"/>
  <c r="D59" i="6" l="1"/>
  <c r="L13" i="13"/>
  <c r="K13" i="13"/>
  <c r="M13" i="13" s="1"/>
  <c r="L12" i="13"/>
  <c r="K12" i="13"/>
  <c r="M12" i="13" s="1"/>
  <c r="L11" i="13"/>
  <c r="K11" i="13"/>
  <c r="M11" i="13" s="1"/>
  <c r="L10" i="13"/>
  <c r="K10" i="13"/>
  <c r="M10" i="13" s="1"/>
  <c r="L9" i="13"/>
  <c r="K9" i="13"/>
  <c r="M9" i="13" s="1"/>
  <c r="L13" i="12" l="1"/>
  <c r="K13" i="12"/>
  <c r="M13" i="12" s="1"/>
  <c r="L12" i="12"/>
  <c r="K12" i="12"/>
  <c r="M12" i="12" s="1"/>
  <c r="L11" i="12"/>
  <c r="K11" i="12"/>
  <c r="M11" i="12" s="1"/>
  <c r="L10" i="12"/>
  <c r="K10" i="12"/>
  <c r="M10" i="12" s="1"/>
  <c r="L9" i="12"/>
  <c r="K9" i="12"/>
  <c r="M9" i="12" s="1"/>
  <c r="L13" i="11" l="1"/>
  <c r="K13" i="11"/>
  <c r="M13" i="11" s="1"/>
  <c r="L12" i="11"/>
  <c r="K12" i="11"/>
  <c r="M12" i="11" s="1"/>
  <c r="L11" i="11"/>
  <c r="K11" i="11"/>
  <c r="M11" i="11" s="1"/>
  <c r="L10" i="11"/>
  <c r="K10" i="11"/>
  <c r="M10" i="11" s="1"/>
  <c r="L9" i="11"/>
  <c r="K9" i="11"/>
  <c r="M9" i="11" s="1"/>
  <c r="B58" i="6" l="1"/>
  <c r="B58" i="5"/>
  <c r="L13" i="10"/>
  <c r="K13" i="10"/>
  <c r="M13" i="10" s="1"/>
  <c r="L12" i="10"/>
  <c r="K12" i="10"/>
  <c r="M12" i="10" s="1"/>
  <c r="L11" i="10"/>
  <c r="K11" i="10"/>
  <c r="M11" i="10" s="1"/>
  <c r="L10" i="10"/>
  <c r="K10" i="10"/>
  <c r="M10" i="10" s="1"/>
  <c r="L9" i="10"/>
  <c r="K9" i="10"/>
  <c r="M9" i="10" s="1"/>
  <c r="L13" i="9"/>
  <c r="K13" i="9"/>
  <c r="M13" i="9" s="1"/>
  <c r="L12" i="9"/>
  <c r="K12" i="9"/>
  <c r="M12" i="9" s="1"/>
  <c r="L11" i="9"/>
  <c r="K11" i="9"/>
  <c r="M11" i="9" s="1"/>
  <c r="L10" i="9"/>
  <c r="K10" i="9"/>
  <c r="M10" i="9" s="1"/>
  <c r="L9" i="9"/>
  <c r="K9" i="9"/>
  <c r="M9" i="9" s="1"/>
  <c r="L13" i="8"/>
  <c r="K13" i="8"/>
  <c r="M13" i="8" s="1"/>
  <c r="L12" i="8"/>
  <c r="K12" i="8"/>
  <c r="M12" i="8" s="1"/>
  <c r="L11" i="8"/>
  <c r="K11" i="8"/>
  <c r="M11" i="8" s="1"/>
  <c r="L10" i="8"/>
  <c r="K10" i="8"/>
  <c r="M10" i="8" s="1"/>
  <c r="L9" i="8"/>
  <c r="K9" i="8"/>
  <c r="M9" i="8" s="1"/>
  <c r="L13" i="7"/>
  <c r="K13" i="7"/>
  <c r="M13" i="7" s="1"/>
  <c r="L12" i="7"/>
  <c r="K12" i="7"/>
  <c r="M12" i="7" s="1"/>
  <c r="L11" i="7"/>
  <c r="K11" i="7"/>
  <c r="M11" i="7" s="1"/>
  <c r="L10" i="7"/>
  <c r="K10" i="7"/>
  <c r="M10" i="7" s="1"/>
  <c r="L9" i="7"/>
  <c r="K9" i="7"/>
  <c r="M9" i="7" s="1"/>
  <c r="D33" i="6"/>
  <c r="D35" i="6"/>
  <c r="D37" i="6"/>
  <c r="D39" i="6"/>
  <c r="D41" i="6"/>
  <c r="D43" i="6"/>
  <c r="D45" i="6"/>
  <c r="D47" i="6"/>
  <c r="D49" i="6"/>
  <c r="D51" i="6"/>
  <c r="D53" i="6"/>
  <c r="D55" i="6"/>
  <c r="D33" i="5"/>
  <c r="D34" i="5"/>
  <c r="D38" i="5"/>
  <c r="D40" i="5"/>
  <c r="D41" i="5"/>
  <c r="D42" i="5"/>
  <c r="D46" i="5"/>
  <c r="D48" i="5"/>
  <c r="D49" i="5"/>
  <c r="D50" i="5"/>
  <c r="D54" i="5"/>
  <c r="D51" i="5"/>
  <c r="D47" i="5"/>
  <c r="D43" i="5"/>
  <c r="D39" i="5"/>
  <c r="D35" i="5"/>
  <c r="D53" i="5"/>
  <c r="D45" i="5"/>
  <c r="D37" i="5"/>
  <c r="D56" i="6"/>
  <c r="D54" i="6"/>
  <c r="D52" i="6"/>
  <c r="D50" i="6"/>
  <c r="D48" i="6"/>
  <c r="D46" i="6"/>
  <c r="D44" i="6"/>
  <c r="D42" i="6"/>
  <c r="D40" i="6"/>
  <c r="D38" i="6"/>
  <c r="D36" i="6"/>
  <c r="D34"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D3" i="6"/>
  <c r="D2" i="6"/>
  <c r="D52" i="5"/>
  <c r="D44" i="5"/>
  <c r="D36"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L13" i="4"/>
  <c r="K13" i="4"/>
  <c r="M13" i="4" s="1"/>
  <c r="C57" i="5" s="1"/>
  <c r="L12" i="4"/>
  <c r="K12" i="4"/>
  <c r="M12" i="4" s="1"/>
  <c r="L11" i="4"/>
  <c r="K11" i="4"/>
  <c r="M11" i="4" s="1"/>
  <c r="L10" i="4"/>
  <c r="K10" i="4"/>
  <c r="M10" i="4" s="1"/>
  <c r="L9" i="4"/>
  <c r="K9" i="4"/>
  <c r="M9" i="4" s="1"/>
  <c r="D58" i="5" l="1"/>
  <c r="C58" i="6"/>
  <c r="D58" i="6" s="1"/>
  <c r="C58" i="5"/>
  <c r="B57" i="6"/>
  <c r="C57" i="6"/>
  <c r="B57" i="5"/>
  <c r="D57" i="5" s="1"/>
  <c r="E56" i="6"/>
  <c r="E44" i="6"/>
  <c r="E20" i="6"/>
  <c r="E32" i="6"/>
  <c r="D57" i="6" l="1"/>
</calcChain>
</file>

<file path=xl/sharedStrings.xml><?xml version="1.0" encoding="utf-8"?>
<sst xmlns="http://schemas.openxmlformats.org/spreadsheetml/2006/main" count="1026" uniqueCount="93">
  <si>
    <t>Week Of:</t>
  </si>
  <si>
    <t>Front Entrance</t>
  </si>
  <si>
    <t>Gallery Stairway</t>
  </si>
  <si>
    <t>Third Floor</t>
  </si>
  <si>
    <t>7:30am</t>
  </si>
  <si>
    <t>9pm/4pm</t>
  </si>
  <si>
    <t>10:00am</t>
  </si>
  <si>
    <t>2:00pm</t>
  </si>
  <si>
    <t>4:00pm</t>
  </si>
  <si>
    <t>Count Open</t>
  </si>
  <si>
    <t>Count Close</t>
  </si>
  <si>
    <t>Total amount divided by 2</t>
  </si>
  <si>
    <t>Raw Total</t>
  </si>
  <si>
    <t>Total amount divded by 2 adjusted with added 4% margin of error.</t>
  </si>
  <si>
    <t>Monday</t>
  </si>
  <si>
    <t>Total Monday</t>
  </si>
  <si>
    <t>Tuesday</t>
  </si>
  <si>
    <t>Total Tuesday</t>
  </si>
  <si>
    <t>Wednesday</t>
  </si>
  <si>
    <t>Total Wednesday</t>
  </si>
  <si>
    <t>Thursday</t>
  </si>
  <si>
    <t>Total Thursday</t>
  </si>
  <si>
    <t>Friday</t>
  </si>
  <si>
    <t>Total Friday</t>
  </si>
  <si>
    <t>Instructions:</t>
  </si>
  <si>
    <t>At the opening and close of each day please take the number on the counter for each door at the times specified at the top of each column. Give to Steve after form is full.</t>
  </si>
  <si>
    <t>Richard H. Rush Weekly Door Count Form</t>
  </si>
  <si>
    <t>Month</t>
  </si>
  <si>
    <t>Monday - Thursday</t>
  </si>
  <si>
    <t>M-F Avg.</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</si>
  <si>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</si>
  <si>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</si>
  <si>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</si>
  <si>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</si>
  <si>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</si>
  <si>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</si>
  <si>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</si>
  <si>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</si>
  <si>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</si>
  <si>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</si>
  <si>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</si>
  <si>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</si>
  <si>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</si>
  <si>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</si>
  <si>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</si>
  <si>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</si>
  <si>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</si>
  <si>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</si>
  <si>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</si>
  <si>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</si>
  <si>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</si>
  <si>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</si>
  <si>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</si>
  <si>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</si>
  <si>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</si>
  <si>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</si>
  <si>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</si>
  <si>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</si>
  <si>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</si>
  <si>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</si>
  <si>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</si>
  <si>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</si>
  <si>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</si>
  <si>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</si>
  <si>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</si>
  <si>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</si>
  <si>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</si>
  <si>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</si>
  <si>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</si>
  <si>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</si>
  <si>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</si>
  <si>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</si>
  <si>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</si>
  <si>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</si>
  <si>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</si>
  <si>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</si>
  <si>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</si>
  <si>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</si>
  <si>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</si>
  <si>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</si>
  <si>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</si>
  <si>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</si>
  <si>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</si>
  <si>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</si>
  <si>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</si>
  <si>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M-F Sum</t>
  </si>
  <si>
    <t>July 2014</t>
  </si>
  <si>
    <t>August 2014</t>
  </si>
  <si>
    <t>September 2014</t>
  </si>
  <si>
    <t>October 2014</t>
  </si>
  <si>
    <t>November 2014</t>
  </si>
  <si>
    <t>December 2014</t>
  </si>
  <si>
    <t>8:30am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</si>
</sst>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Arial"/>
      <family val="2"/>
    </font>
    <font>
      <b/>
      <sz val="16"/>
      <name val="Times New Roman"/>
      <family val="1"/>
    </font>
    <font>
      <b/>
      <sz val="10"/>
      <name val="Arial"/>
      <family val="2"/>
    </font>
    <font>
      <sz val="10"/>
      <name val="Arial"/>
      <family val="2"/>
    </font>
    <font>
      <sz val="12"/>
      <color theme="1"/>
      <name val="Arial"/>
      <family val="2"/>
    </font>
    <font>
      <sz val="12"/>
      <name val="Arial"/>
      <family val="2"/>
    </font>
    <font>
      <sz val="10"/>
      <color theme="1"/>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0" fontId="1" fillId="0" borderId="0" xfId="1"/>
    <xf numFmtId="0" fontId="3" fillId="0" borderId="0" xfId="1" applyFont="1"/>
    <xf numFmtId="14" fontId="1" fillId="0" borderId="1" xfId="1" applyNumberFormat="1" applyBorder="1"/>
    <xf numFmtId="0" fontId="1" fillId="0" borderId="0" xfId="1" applyBorder="1"/>
    <xf numFmtId="20" fontId="3" fillId="0" borderId="0" xfId="1" applyNumberFormat="1" applyFont="1" applyBorder="1"/>
    <xf numFmtId="0" fontId="3" fillId="0" borderId="0" xfId="1" applyFont="1" applyBorder="1"/>
    <xf numFmtId="0" fontId="4" fillId="0" borderId="0" xfId="1" applyFont="1"/>
    <xf numFmtId="0" fontId="1" fillId="0" borderId="2" xfId="1" applyFill="1" applyBorder="1"/>
    <xf numFmtId="0" fontId="1" fillId="0" borderId="0" xfId="1" applyFill="1"/>
    <xf numFmtId="0" fontId="5" fillId="0" borderId="2" xfId="1" applyFont="1" applyBorder="1" applyAlignment="1">
      <alignment vertical="top" wrapText="1"/>
    </xf>
    <xf numFmtId="0" fontId="5" fillId="0" borderId="2" xfId="1" applyFont="1" applyFill="1" applyBorder="1" applyAlignment="1">
      <alignment vertical="top" wrapText="1"/>
    </xf>
    <xf numFmtId="49" fontId="5" fillId="0" borderId="2" xfId="1" applyNumberFormat="1" applyFont="1" applyBorder="1" applyAlignment="1">
      <alignment vertical="top" wrapText="1"/>
    </xf>
    <xf numFmtId="1" fontId="5" fillId="0" borderId="2" xfId="1" applyNumberFormat="1" applyFont="1" applyBorder="1" applyAlignment="1">
      <alignment vertical="top" wrapText="1"/>
    </xf>
    <xf numFmtId="1" fontId="1" fillId="0" borderId="2" xfId="1" applyNumberFormat="1" applyBorder="1"/>
    <xf numFmtId="1" fontId="6" fillId="0" borderId="2" xfId="1" applyNumberFormat="1" applyFont="1" applyBorder="1"/>
    <xf numFmtId="1" fontId="6" fillId="0" borderId="2" xfId="1" quotePrefix="1" applyNumberFormat="1" applyFont="1" applyBorder="1"/>
    <xf numFmtId="1" fontId="1" fillId="0" borderId="0" xfId="1" applyNumberFormat="1"/>
    <xf numFmtId="49" fontId="5" fillId="0" borderId="2" xfId="0" applyNumberFormat="1" applyFont="1" applyBorder="1" applyAlignment="1">
      <alignment vertical="top" wrapText="1"/>
    </xf>
    <xf numFmtId="1" fontId="5" fillId="0" borderId="2" xfId="0" applyNumberFormat="1" applyFont="1" applyBorder="1" applyAlignment="1">
      <alignment vertical="top" wrapText="1"/>
    </xf>
    <xf numFmtId="1" fontId="6" fillId="0" borderId="2" xfId="0" applyNumberFormat="1" applyFont="1" applyBorder="1"/>
    <xf numFmtId="1" fontId="6" fillId="0" borderId="2" xfId="0" quotePrefix="1" applyNumberFormat="1" applyFont="1" applyBorder="1"/>
    <xf numFmtId="0" fontId="0" fillId="0" borderId="0" xfId="0" applyFill="1"/>
    <xf numFmtId="0" fontId="0" fillId="2" borderId="2" xfId="0" applyFill="1" applyBorder="1"/>
    <xf numFmtId="0" fontId="7" fillId="0" borderId="2" xfId="0" applyFont="1" applyFill="1" applyBorder="1"/>
    <xf numFmtId="0" fontId="7" fillId="0" borderId="0" xfId="0" applyFont="1" applyFill="1"/>
    <xf numFmtId="0" fontId="1" fillId="2" borderId="2" xfId="1" applyFill="1" applyBorder="1"/>
    <xf numFmtId="0" fontId="1" fillId="2" borderId="2" xfId="1" applyFont="1" applyFill="1" applyBorder="1"/>
    <xf numFmtId="0" fontId="1" fillId="0" borderId="2" xfId="1" applyFont="1" applyFill="1" applyBorder="1"/>
    <xf numFmtId="0" fontId="2" fillId="0" borderId="0" xfId="1" applyFont="1" applyAlignment="1">
      <alignment horizontal="center"/>
    </xf>
    <xf numFmtId="0" fontId="3" fillId="0" borderId="0" xfId="1" applyFont="1" applyBorder="1" applyAlignment="1">
      <alignment horizontal="center"/>
    </xf>
    <xf numFmtId="0" fontId="3" fillId="0" borderId="0" xfId="1" applyFont="1" applyAlignment="1">
      <alignment horizontal="center"/>
    </xf>
    <xf numFmtId="0" fontId="1" fillId="0" borderId="0" xfId="1" applyAlignment="1">
      <alignment vertical="top" wrapText="1"/>
    </xf>
    <xf numFmtId="0" fontId="1" fillId="3" borderId="2" xfId="1"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06/30/2014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'06-30-2014'!$J$9:$J$13</c:f>
              <c:strCache>
                <c:ptCount val="5"/>
                <c:pt idx="0">
                  <c:v>Total Monday</c:v>
                </c:pt>
                <c:pt idx="1">
                  <c:v>Total Tuesday</c:v>
                </c:pt>
                <c:pt idx="2">
                  <c:v>Total Wednesday</c:v>
                </c:pt>
                <c:pt idx="3">
                  <c:v>Total Thursday</c:v>
                </c:pt>
                <c:pt idx="4">
                  <c:v>Total Friday</c:v>
                </c:pt>
              </c:strCache>
            </c:strRef>
          </c:cat>
          <c:val>
            <c:numRef>
              <c:f>'06-30-2014'!$K$9:$K$13</c:f>
              <c:numCache>
                <c:formatCode>General</c:formatCode>
                <c:ptCount val="5"/>
                <c:pt idx="0">
                  <c:v>436.5</c:v>
                </c:pt>
                <c:pt idx="1">
                  <c:v>483</c:v>
                </c:pt>
                <c:pt idx="2">
                  <c:v>407.5</c:v>
                </c:pt>
                <c:pt idx="3">
                  <c:v>430.5</c:v>
                </c:pt>
                <c:pt idx="4">
                  <c:v>0</c:v>
                </c:pt>
              </c:numCache>
            </c:numRef>
          </c:val>
          <c:smooth val="0"/>
        </c:ser>
        <c:dLbls>
          <c:showLegendKey val="0"/>
          <c:showVal val="0"/>
          <c:showCatName val="0"/>
          <c:showSerName val="0"/>
          <c:showPercent val="0"/>
          <c:showBubbleSize val="0"/>
        </c:dLbls>
        <c:marker val="1"/>
        <c:smooth val="0"/>
        <c:axId val="97043200"/>
        <c:axId val="97045504"/>
      </c:lineChart>
      <c:catAx>
        <c:axId val="970432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045504"/>
        <c:crosses val="autoZero"/>
        <c:auto val="1"/>
        <c:lblAlgn val="ctr"/>
        <c:lblOffset val="100"/>
        <c:tickLblSkip val="1"/>
        <c:tickMarkSkip val="1"/>
        <c:noMultiLvlLbl val="0"/>
      </c:catAx>
      <c:valAx>
        <c:axId val="9704550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04320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09/01/2014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'09-01-2014'!$J$9:$J$13</c:f>
              <c:strCache>
                <c:ptCount val="5"/>
                <c:pt idx="0">
                  <c:v>Total Monday</c:v>
                </c:pt>
                <c:pt idx="1">
                  <c:v>Total Tuesday</c:v>
                </c:pt>
                <c:pt idx="2">
                  <c:v>Total Wednesday</c:v>
                </c:pt>
                <c:pt idx="3">
                  <c:v>Total Thursday</c:v>
                </c:pt>
                <c:pt idx="4">
                  <c:v>Total Friday</c:v>
                </c:pt>
              </c:strCache>
            </c:strRef>
          </c:cat>
          <c:val>
            <c:numRef>
              <c:f>'09-01-2014'!$K$9:$K$13</c:f>
              <c:numCache>
                <c:formatCode>General</c:formatCode>
                <c:ptCount val="5"/>
                <c:pt idx="0">
                  <c:v>0</c:v>
                </c:pt>
                <c:pt idx="1">
                  <c:v>1821.5</c:v>
                </c:pt>
                <c:pt idx="2">
                  <c:v>1404.5</c:v>
                </c:pt>
                <c:pt idx="3">
                  <c:v>1744</c:v>
                </c:pt>
                <c:pt idx="4">
                  <c:v>625.5</c:v>
                </c:pt>
              </c:numCache>
            </c:numRef>
          </c:val>
          <c:smooth val="0"/>
        </c:ser>
        <c:dLbls>
          <c:showLegendKey val="0"/>
          <c:showVal val="0"/>
          <c:showCatName val="0"/>
          <c:showSerName val="0"/>
          <c:showPercent val="0"/>
          <c:showBubbleSize val="0"/>
        </c:dLbls>
        <c:marker val="1"/>
        <c:smooth val="0"/>
        <c:axId val="99948416"/>
        <c:axId val="99959168"/>
      </c:lineChart>
      <c:catAx>
        <c:axId val="999484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9959168"/>
        <c:crosses val="autoZero"/>
        <c:auto val="1"/>
        <c:lblAlgn val="ctr"/>
        <c:lblOffset val="100"/>
        <c:tickLblSkip val="1"/>
        <c:tickMarkSkip val="1"/>
        <c:noMultiLvlLbl val="0"/>
      </c:catAx>
      <c:valAx>
        <c:axId val="9995916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99484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09/08/2014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'09-08-2014'!$J$9:$J$13</c:f>
              <c:strCache>
                <c:ptCount val="5"/>
                <c:pt idx="0">
                  <c:v>Total Monday</c:v>
                </c:pt>
                <c:pt idx="1">
                  <c:v>Total Tuesday</c:v>
                </c:pt>
                <c:pt idx="2">
                  <c:v>Total Wednesday</c:v>
                </c:pt>
                <c:pt idx="3">
                  <c:v>Total Thursday</c:v>
                </c:pt>
                <c:pt idx="4">
                  <c:v>Total Friday</c:v>
                </c:pt>
              </c:strCache>
            </c:strRef>
          </c:cat>
          <c:val>
            <c:numRef>
              <c:f>'09-08-2014'!$K$9:$K$13</c:f>
              <c:numCache>
                <c:formatCode>General</c:formatCode>
                <c:ptCount val="5"/>
                <c:pt idx="0">
                  <c:v>1475.5</c:v>
                </c:pt>
                <c:pt idx="1">
                  <c:v>1673.5</c:v>
                </c:pt>
                <c:pt idx="2">
                  <c:v>1594.5</c:v>
                </c:pt>
                <c:pt idx="3">
                  <c:v>1754.5</c:v>
                </c:pt>
                <c:pt idx="4">
                  <c:v>505</c:v>
                </c:pt>
              </c:numCache>
            </c:numRef>
          </c:val>
          <c:smooth val="0"/>
        </c:ser>
        <c:dLbls>
          <c:showLegendKey val="0"/>
          <c:showVal val="0"/>
          <c:showCatName val="0"/>
          <c:showSerName val="0"/>
          <c:showPercent val="0"/>
          <c:showBubbleSize val="0"/>
        </c:dLbls>
        <c:marker val="1"/>
        <c:smooth val="0"/>
        <c:axId val="99991936"/>
        <c:axId val="99994240"/>
      </c:lineChart>
      <c:catAx>
        <c:axId val="9999193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9994240"/>
        <c:crosses val="autoZero"/>
        <c:auto val="1"/>
        <c:lblAlgn val="ctr"/>
        <c:lblOffset val="100"/>
        <c:tickLblSkip val="1"/>
        <c:tickMarkSkip val="1"/>
        <c:noMultiLvlLbl val="0"/>
      </c:catAx>
      <c:valAx>
        <c:axId val="999942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999193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09/15/2014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'09-15-2014'!$J$9:$J$13</c:f>
              <c:strCache>
                <c:ptCount val="5"/>
                <c:pt idx="0">
                  <c:v>Total Monday</c:v>
                </c:pt>
                <c:pt idx="1">
                  <c:v>Total Tuesday</c:v>
                </c:pt>
                <c:pt idx="2">
                  <c:v>Total Wednesday</c:v>
                </c:pt>
                <c:pt idx="3">
                  <c:v>Total Thursday</c:v>
                </c:pt>
                <c:pt idx="4">
                  <c:v>Total Friday</c:v>
                </c:pt>
              </c:strCache>
            </c:strRef>
          </c:cat>
          <c:val>
            <c:numRef>
              <c:f>'09-15-2014'!$K$9:$K$13</c:f>
              <c:numCache>
                <c:formatCode>General</c:formatCode>
                <c:ptCount val="5"/>
                <c:pt idx="0">
                  <c:v>1532.5</c:v>
                </c:pt>
                <c:pt idx="1">
                  <c:v>1562.5</c:v>
                </c:pt>
                <c:pt idx="2">
                  <c:v>1472.5</c:v>
                </c:pt>
                <c:pt idx="3">
                  <c:v>1670</c:v>
                </c:pt>
                <c:pt idx="4">
                  <c:v>646.5</c:v>
                </c:pt>
              </c:numCache>
            </c:numRef>
          </c:val>
          <c:smooth val="0"/>
        </c:ser>
        <c:dLbls>
          <c:showLegendKey val="0"/>
          <c:showVal val="0"/>
          <c:showCatName val="0"/>
          <c:showSerName val="0"/>
          <c:showPercent val="0"/>
          <c:showBubbleSize val="0"/>
        </c:dLbls>
        <c:marker val="1"/>
        <c:smooth val="0"/>
        <c:axId val="100248192"/>
        <c:axId val="100680832"/>
      </c:lineChart>
      <c:catAx>
        <c:axId val="1002481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680832"/>
        <c:crosses val="autoZero"/>
        <c:auto val="1"/>
        <c:lblAlgn val="ctr"/>
        <c:lblOffset val="100"/>
        <c:tickLblSkip val="1"/>
        <c:tickMarkSkip val="1"/>
        <c:noMultiLvlLbl val="0"/>
      </c:catAx>
      <c:valAx>
        <c:axId val="1006808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2481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09/22/2014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'09-22-2014'!$J$9:$J$13</c:f>
              <c:strCache>
                <c:ptCount val="5"/>
                <c:pt idx="0">
                  <c:v>Total Monday</c:v>
                </c:pt>
                <c:pt idx="1">
                  <c:v>Total Tuesday</c:v>
                </c:pt>
                <c:pt idx="2">
                  <c:v>Total Wednesday</c:v>
                </c:pt>
                <c:pt idx="3">
                  <c:v>Total Thursday</c:v>
                </c:pt>
                <c:pt idx="4">
                  <c:v>Total Friday</c:v>
                </c:pt>
              </c:strCache>
            </c:strRef>
          </c:cat>
          <c:val>
            <c:numRef>
              <c:f>'09-22-2014'!$K$9:$K$13</c:f>
              <c:numCache>
                <c:formatCode>General</c:formatCode>
                <c:ptCount val="5"/>
                <c:pt idx="0">
                  <c:v>1564</c:v>
                </c:pt>
                <c:pt idx="1">
                  <c:v>1870.5</c:v>
                </c:pt>
                <c:pt idx="2">
                  <c:v>1506.5</c:v>
                </c:pt>
                <c:pt idx="3">
                  <c:v>1601.5</c:v>
                </c:pt>
                <c:pt idx="4">
                  <c:v>740</c:v>
                </c:pt>
              </c:numCache>
            </c:numRef>
          </c:val>
          <c:smooth val="0"/>
        </c:ser>
        <c:dLbls>
          <c:showLegendKey val="0"/>
          <c:showVal val="0"/>
          <c:showCatName val="0"/>
          <c:showSerName val="0"/>
          <c:showPercent val="0"/>
          <c:showBubbleSize val="0"/>
        </c:dLbls>
        <c:marker val="1"/>
        <c:smooth val="0"/>
        <c:axId val="100725888"/>
        <c:axId val="100728192"/>
      </c:lineChart>
      <c:catAx>
        <c:axId val="1007258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728192"/>
        <c:crosses val="autoZero"/>
        <c:auto val="1"/>
        <c:lblAlgn val="ctr"/>
        <c:lblOffset val="100"/>
        <c:tickLblSkip val="1"/>
        <c:tickMarkSkip val="1"/>
        <c:noMultiLvlLbl val="0"/>
      </c:catAx>
      <c:valAx>
        <c:axId val="1007281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7258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09/29/2014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'09-29-2014'!$J$9:$J$13</c:f>
              <c:strCache>
                <c:ptCount val="5"/>
                <c:pt idx="0">
                  <c:v>Total Monday</c:v>
                </c:pt>
                <c:pt idx="1">
                  <c:v>Total Tuesday</c:v>
                </c:pt>
                <c:pt idx="2">
                  <c:v>Total Wednesday</c:v>
                </c:pt>
                <c:pt idx="3">
                  <c:v>Total Thursday</c:v>
                </c:pt>
                <c:pt idx="4">
                  <c:v>Total Friday</c:v>
                </c:pt>
              </c:strCache>
            </c:strRef>
          </c:cat>
          <c:val>
            <c:numRef>
              <c:f>'09-29-2014'!$K$9:$K$13</c:f>
              <c:numCache>
                <c:formatCode>General</c:formatCode>
                <c:ptCount val="5"/>
                <c:pt idx="0">
                  <c:v>1670.5</c:v>
                </c:pt>
                <c:pt idx="1">
                  <c:v>1695</c:v>
                </c:pt>
                <c:pt idx="2">
                  <c:v>1537.5</c:v>
                </c:pt>
                <c:pt idx="3">
                  <c:v>1667</c:v>
                </c:pt>
                <c:pt idx="4">
                  <c:v>653.5</c:v>
                </c:pt>
              </c:numCache>
            </c:numRef>
          </c:val>
          <c:smooth val="0"/>
        </c:ser>
        <c:dLbls>
          <c:showLegendKey val="0"/>
          <c:showVal val="0"/>
          <c:showCatName val="0"/>
          <c:showSerName val="0"/>
          <c:showPercent val="0"/>
          <c:showBubbleSize val="0"/>
        </c:dLbls>
        <c:marker val="1"/>
        <c:smooth val="0"/>
        <c:axId val="100777344"/>
        <c:axId val="100804480"/>
      </c:lineChart>
      <c:catAx>
        <c:axId val="1007773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804480"/>
        <c:crosses val="autoZero"/>
        <c:auto val="1"/>
        <c:lblAlgn val="ctr"/>
        <c:lblOffset val="100"/>
        <c:tickLblSkip val="1"/>
        <c:tickMarkSkip val="1"/>
        <c:noMultiLvlLbl val="0"/>
      </c:catAx>
      <c:valAx>
        <c:axId val="10080448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7773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10/06/2014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'10-06-2014'!$J$9:$J$13</c:f>
              <c:strCache>
                <c:ptCount val="5"/>
                <c:pt idx="0">
                  <c:v>Total Monday</c:v>
                </c:pt>
                <c:pt idx="1">
                  <c:v>Total Tuesday</c:v>
                </c:pt>
                <c:pt idx="2">
                  <c:v>Total Wednesday</c:v>
                </c:pt>
                <c:pt idx="3">
                  <c:v>Total Thursday</c:v>
                </c:pt>
                <c:pt idx="4">
                  <c:v>Total Friday</c:v>
                </c:pt>
              </c:strCache>
            </c:strRef>
          </c:cat>
          <c:val>
            <c:numRef>
              <c:f>'10-06-2014'!$K$9:$K$13</c:f>
              <c:numCache>
                <c:formatCode>General</c:formatCode>
                <c:ptCount val="5"/>
                <c:pt idx="0">
                  <c:v>1612.5</c:v>
                </c:pt>
                <c:pt idx="1">
                  <c:v>1685.5</c:v>
                </c:pt>
                <c:pt idx="2">
                  <c:v>1546</c:v>
                </c:pt>
                <c:pt idx="3">
                  <c:v>1703</c:v>
                </c:pt>
                <c:pt idx="4">
                  <c:v>658</c:v>
                </c:pt>
              </c:numCache>
            </c:numRef>
          </c:val>
          <c:smooth val="0"/>
        </c:ser>
        <c:dLbls>
          <c:showLegendKey val="0"/>
          <c:showVal val="0"/>
          <c:showCatName val="0"/>
          <c:showSerName val="0"/>
          <c:showPercent val="0"/>
          <c:showBubbleSize val="0"/>
        </c:dLbls>
        <c:marker val="1"/>
        <c:smooth val="0"/>
        <c:axId val="100931840"/>
        <c:axId val="100938496"/>
      </c:lineChart>
      <c:catAx>
        <c:axId val="10093184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938496"/>
        <c:crosses val="autoZero"/>
        <c:auto val="1"/>
        <c:lblAlgn val="ctr"/>
        <c:lblOffset val="100"/>
        <c:tickLblSkip val="1"/>
        <c:tickMarkSkip val="1"/>
        <c:noMultiLvlLbl val="0"/>
      </c:catAx>
      <c:valAx>
        <c:axId val="10093849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93184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10/13/2014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'10-13-2014'!$J$9:$J$13</c:f>
              <c:strCache>
                <c:ptCount val="5"/>
                <c:pt idx="0">
                  <c:v>Total Monday</c:v>
                </c:pt>
                <c:pt idx="1">
                  <c:v>Total Tuesday</c:v>
                </c:pt>
                <c:pt idx="2">
                  <c:v>Total Wednesday</c:v>
                </c:pt>
                <c:pt idx="3">
                  <c:v>Total Thursday</c:v>
                </c:pt>
                <c:pt idx="4">
                  <c:v>Total Friday</c:v>
                </c:pt>
              </c:strCache>
            </c:strRef>
          </c:cat>
          <c:val>
            <c:numRef>
              <c:f>'10-13-2014'!$K$9:$K$13</c:f>
              <c:numCache>
                <c:formatCode>General</c:formatCode>
                <c:ptCount val="5"/>
                <c:pt idx="0">
                  <c:v>1519.5</c:v>
                </c:pt>
                <c:pt idx="1">
                  <c:v>1704</c:v>
                </c:pt>
                <c:pt idx="2">
                  <c:v>1511</c:v>
                </c:pt>
                <c:pt idx="3">
                  <c:v>1694.5</c:v>
                </c:pt>
                <c:pt idx="4">
                  <c:v>573.5</c:v>
                </c:pt>
              </c:numCache>
            </c:numRef>
          </c:val>
          <c:smooth val="0"/>
        </c:ser>
        <c:dLbls>
          <c:showLegendKey val="0"/>
          <c:showVal val="0"/>
          <c:showCatName val="0"/>
          <c:showSerName val="0"/>
          <c:showPercent val="0"/>
          <c:showBubbleSize val="0"/>
        </c:dLbls>
        <c:marker val="1"/>
        <c:smooth val="0"/>
        <c:axId val="96772864"/>
        <c:axId val="96775168"/>
      </c:lineChart>
      <c:catAx>
        <c:axId val="9677286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775168"/>
        <c:crosses val="autoZero"/>
        <c:auto val="1"/>
        <c:lblAlgn val="ctr"/>
        <c:lblOffset val="100"/>
        <c:tickLblSkip val="1"/>
        <c:tickMarkSkip val="1"/>
        <c:noMultiLvlLbl val="0"/>
      </c:catAx>
      <c:valAx>
        <c:axId val="9677516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77286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'10-20-2014'!$J$9:$J$13</c:f>
              <c:strCache>
                <c:ptCount val="5"/>
                <c:pt idx="0">
                  <c:v>Total Monday</c:v>
                </c:pt>
                <c:pt idx="1">
                  <c:v>Total Tuesday</c:v>
                </c:pt>
                <c:pt idx="2">
                  <c:v>Total Wednesday</c:v>
                </c:pt>
                <c:pt idx="3">
                  <c:v>Total Thursday</c:v>
                </c:pt>
                <c:pt idx="4">
                  <c:v>Total Friday</c:v>
                </c:pt>
              </c:strCache>
            </c:strRef>
          </c:cat>
          <c:val>
            <c:numRef>
              <c:f>'10-20-2014'!$K$9:$K$13</c:f>
              <c:numCache>
                <c:formatCode>General</c:formatCode>
                <c:ptCount val="5"/>
                <c:pt idx="0">
                  <c:v>1467.5</c:v>
                </c:pt>
                <c:pt idx="1">
                  <c:v>1737.5</c:v>
                </c:pt>
                <c:pt idx="2">
                  <c:v>1534.5</c:v>
                </c:pt>
                <c:pt idx="3">
                  <c:v>1665</c:v>
                </c:pt>
                <c:pt idx="4">
                  <c:v>620</c:v>
                </c:pt>
              </c:numCache>
            </c:numRef>
          </c:val>
          <c:smooth val="0"/>
        </c:ser>
        <c:dLbls>
          <c:showLegendKey val="0"/>
          <c:showVal val="0"/>
          <c:showCatName val="0"/>
          <c:showSerName val="0"/>
          <c:showPercent val="0"/>
          <c:showBubbleSize val="0"/>
        </c:dLbls>
        <c:marker val="1"/>
        <c:smooth val="0"/>
        <c:axId val="100588544"/>
        <c:axId val="102061568"/>
      </c:lineChart>
      <c:catAx>
        <c:axId val="1005885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061568"/>
        <c:crosses val="autoZero"/>
        <c:auto val="1"/>
        <c:lblAlgn val="ctr"/>
        <c:lblOffset val="100"/>
        <c:tickLblSkip val="1"/>
        <c:tickMarkSkip val="1"/>
        <c:noMultiLvlLbl val="0"/>
      </c:catAx>
      <c:valAx>
        <c:axId val="10206156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5885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'10-27-2014'!$J$9:$J$13</c:f>
              <c:strCache>
                <c:ptCount val="5"/>
                <c:pt idx="0">
                  <c:v>Total Monday</c:v>
                </c:pt>
                <c:pt idx="1">
                  <c:v>Total Tuesday</c:v>
                </c:pt>
                <c:pt idx="2">
                  <c:v>Total Wednesday</c:v>
                </c:pt>
                <c:pt idx="3">
                  <c:v>Total Thursday</c:v>
                </c:pt>
                <c:pt idx="4">
                  <c:v>Total Friday</c:v>
                </c:pt>
              </c:strCache>
            </c:strRef>
          </c:cat>
          <c:val>
            <c:numRef>
              <c:f>'10-27-2014'!$K$9:$K$13</c:f>
              <c:numCache>
                <c:formatCode>General</c:formatCode>
                <c:ptCount val="5"/>
                <c:pt idx="0">
                  <c:v>1408.5</c:v>
                </c:pt>
                <c:pt idx="1">
                  <c:v>1872</c:v>
                </c:pt>
                <c:pt idx="2">
                  <c:v>1458.5</c:v>
                </c:pt>
                <c:pt idx="3">
                  <c:v>1611</c:v>
                </c:pt>
                <c:pt idx="4">
                  <c:v>597</c:v>
                </c:pt>
              </c:numCache>
            </c:numRef>
          </c:val>
          <c:smooth val="0"/>
        </c:ser>
        <c:dLbls>
          <c:showLegendKey val="0"/>
          <c:showVal val="0"/>
          <c:showCatName val="0"/>
          <c:showSerName val="0"/>
          <c:showPercent val="0"/>
          <c:showBubbleSize val="0"/>
        </c:dLbls>
        <c:marker val="1"/>
        <c:smooth val="0"/>
        <c:axId val="102393344"/>
        <c:axId val="102400000"/>
      </c:lineChart>
      <c:catAx>
        <c:axId val="1023933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400000"/>
        <c:crosses val="autoZero"/>
        <c:auto val="1"/>
        <c:lblAlgn val="ctr"/>
        <c:lblOffset val="100"/>
        <c:tickLblSkip val="1"/>
        <c:tickMarkSkip val="1"/>
        <c:noMultiLvlLbl val="0"/>
      </c:catAx>
      <c:valAx>
        <c:axId val="1024000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3933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11/03/2014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'11-03-2014'!$J$9:$J$13</c:f>
              <c:strCache>
                <c:ptCount val="5"/>
                <c:pt idx="0">
                  <c:v>Total Monday</c:v>
                </c:pt>
                <c:pt idx="1">
                  <c:v>Total Tuesday</c:v>
                </c:pt>
                <c:pt idx="2">
                  <c:v>Total Wednesday</c:v>
                </c:pt>
                <c:pt idx="3">
                  <c:v>Total Thursday</c:v>
                </c:pt>
                <c:pt idx="4">
                  <c:v>Total Friday</c:v>
                </c:pt>
              </c:strCache>
            </c:strRef>
          </c:cat>
          <c:val>
            <c:numRef>
              <c:f>'11-03-2014'!$K$9:$K$13</c:f>
              <c:numCache>
                <c:formatCode>General</c:formatCode>
                <c:ptCount val="5"/>
                <c:pt idx="0">
                  <c:v>1432</c:v>
                </c:pt>
                <c:pt idx="1">
                  <c:v>1651</c:v>
                </c:pt>
                <c:pt idx="2">
                  <c:v>1419.5</c:v>
                </c:pt>
                <c:pt idx="3">
                  <c:v>1754</c:v>
                </c:pt>
                <c:pt idx="4">
                  <c:v>604.5</c:v>
                </c:pt>
              </c:numCache>
            </c:numRef>
          </c:val>
          <c:smooth val="0"/>
        </c:ser>
        <c:dLbls>
          <c:showLegendKey val="0"/>
          <c:showVal val="0"/>
          <c:showCatName val="0"/>
          <c:showSerName val="0"/>
          <c:showPercent val="0"/>
          <c:showBubbleSize val="0"/>
        </c:dLbls>
        <c:marker val="1"/>
        <c:smooth val="0"/>
        <c:axId val="102118144"/>
        <c:axId val="102120448"/>
      </c:lineChart>
      <c:catAx>
        <c:axId val="1021181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120448"/>
        <c:crosses val="autoZero"/>
        <c:auto val="1"/>
        <c:lblAlgn val="ctr"/>
        <c:lblOffset val="100"/>
        <c:tickLblSkip val="1"/>
        <c:tickMarkSkip val="1"/>
        <c:noMultiLvlLbl val="0"/>
      </c:catAx>
      <c:valAx>
        <c:axId val="1021204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1181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07/07/2014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'07-07-2014'!$J$9:$J$13</c:f>
              <c:strCache>
                <c:ptCount val="5"/>
                <c:pt idx="0">
                  <c:v>Total Monday</c:v>
                </c:pt>
                <c:pt idx="1">
                  <c:v>Total Tuesday</c:v>
                </c:pt>
                <c:pt idx="2">
                  <c:v>Total Wednesday</c:v>
                </c:pt>
                <c:pt idx="3">
                  <c:v>Total Thursday</c:v>
                </c:pt>
                <c:pt idx="4">
                  <c:v>Total Friday</c:v>
                </c:pt>
              </c:strCache>
            </c:strRef>
          </c:cat>
          <c:val>
            <c:numRef>
              <c:f>'07-07-2014'!$K$9:$K$13</c:f>
              <c:numCache>
                <c:formatCode>General</c:formatCode>
                <c:ptCount val="5"/>
                <c:pt idx="0">
                  <c:v>477.5</c:v>
                </c:pt>
                <c:pt idx="1">
                  <c:v>527</c:v>
                </c:pt>
                <c:pt idx="2">
                  <c:v>423</c:v>
                </c:pt>
                <c:pt idx="3">
                  <c:v>429</c:v>
                </c:pt>
                <c:pt idx="4">
                  <c:v>244.5</c:v>
                </c:pt>
              </c:numCache>
            </c:numRef>
          </c:val>
          <c:smooth val="0"/>
        </c:ser>
        <c:dLbls>
          <c:showLegendKey val="0"/>
          <c:showVal val="0"/>
          <c:showCatName val="0"/>
          <c:showSerName val="0"/>
          <c:showPercent val="0"/>
          <c:showBubbleSize val="0"/>
        </c:dLbls>
        <c:marker val="1"/>
        <c:smooth val="0"/>
        <c:axId val="97053696"/>
        <c:axId val="97515008"/>
      </c:lineChart>
      <c:catAx>
        <c:axId val="970536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515008"/>
        <c:crosses val="autoZero"/>
        <c:auto val="1"/>
        <c:lblAlgn val="ctr"/>
        <c:lblOffset val="100"/>
        <c:tickLblSkip val="1"/>
        <c:tickMarkSkip val="1"/>
        <c:noMultiLvlLbl val="0"/>
      </c:catAx>
      <c:valAx>
        <c:axId val="975150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0536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'11-10-2014'!$J$9:$J$13</c:f>
              <c:strCache>
                <c:ptCount val="5"/>
                <c:pt idx="0">
                  <c:v>Total Monday</c:v>
                </c:pt>
                <c:pt idx="1">
                  <c:v>Total Tuesday</c:v>
                </c:pt>
                <c:pt idx="2">
                  <c:v>Total Wednesday</c:v>
                </c:pt>
                <c:pt idx="3">
                  <c:v>Total Thursday</c:v>
                </c:pt>
                <c:pt idx="4">
                  <c:v>Total Friday</c:v>
                </c:pt>
              </c:strCache>
            </c:strRef>
          </c:cat>
          <c:val>
            <c:numRef>
              <c:f>'11-10-2014'!$K$9:$K$13</c:f>
              <c:numCache>
                <c:formatCode>General</c:formatCode>
                <c:ptCount val="5"/>
                <c:pt idx="0">
                  <c:v>1905.5</c:v>
                </c:pt>
                <c:pt idx="1">
                  <c:v>0</c:v>
                </c:pt>
                <c:pt idx="2">
                  <c:v>1655.5</c:v>
                </c:pt>
                <c:pt idx="3">
                  <c:v>1634.5</c:v>
                </c:pt>
                <c:pt idx="4">
                  <c:v>601</c:v>
                </c:pt>
              </c:numCache>
            </c:numRef>
          </c:val>
          <c:smooth val="0"/>
        </c:ser>
        <c:dLbls>
          <c:showLegendKey val="0"/>
          <c:showVal val="0"/>
          <c:showCatName val="0"/>
          <c:showSerName val="0"/>
          <c:showPercent val="0"/>
          <c:showBubbleSize val="0"/>
        </c:dLbls>
        <c:marker val="1"/>
        <c:smooth val="0"/>
        <c:axId val="102188928"/>
        <c:axId val="102220160"/>
      </c:lineChart>
      <c:catAx>
        <c:axId val="1021889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220160"/>
        <c:crosses val="autoZero"/>
        <c:auto val="1"/>
        <c:lblAlgn val="ctr"/>
        <c:lblOffset val="100"/>
        <c:tickLblSkip val="1"/>
        <c:tickMarkSkip val="1"/>
        <c:noMultiLvlLbl val="0"/>
      </c:catAx>
      <c:valAx>
        <c:axId val="1022201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1889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'11-17-2014'!$J$9:$J$13</c:f>
              <c:strCache>
                <c:ptCount val="5"/>
                <c:pt idx="0">
                  <c:v>Total Monday</c:v>
                </c:pt>
                <c:pt idx="1">
                  <c:v>Total Tuesday</c:v>
                </c:pt>
                <c:pt idx="2">
                  <c:v>Total Wednesday</c:v>
                </c:pt>
                <c:pt idx="3">
                  <c:v>Total Thursday</c:v>
                </c:pt>
                <c:pt idx="4">
                  <c:v>Total Friday</c:v>
                </c:pt>
              </c:strCache>
            </c:strRef>
          </c:cat>
          <c:val>
            <c:numRef>
              <c:f>'11-17-2014'!$K$9:$K$13</c:f>
              <c:numCache>
                <c:formatCode>General</c:formatCode>
                <c:ptCount val="5"/>
                <c:pt idx="0">
                  <c:v>1663</c:v>
                </c:pt>
                <c:pt idx="1">
                  <c:v>1811</c:v>
                </c:pt>
                <c:pt idx="2">
                  <c:v>1522</c:v>
                </c:pt>
                <c:pt idx="3">
                  <c:v>1604</c:v>
                </c:pt>
                <c:pt idx="4">
                  <c:v>601.5</c:v>
                </c:pt>
              </c:numCache>
            </c:numRef>
          </c:val>
          <c:smooth val="0"/>
        </c:ser>
        <c:dLbls>
          <c:showLegendKey val="0"/>
          <c:showVal val="0"/>
          <c:showCatName val="0"/>
          <c:showSerName val="0"/>
          <c:showPercent val="0"/>
          <c:showBubbleSize val="0"/>
        </c:dLbls>
        <c:marker val="1"/>
        <c:smooth val="0"/>
        <c:axId val="102257024"/>
        <c:axId val="102259328"/>
      </c:lineChart>
      <c:catAx>
        <c:axId val="1022570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259328"/>
        <c:crosses val="autoZero"/>
        <c:auto val="1"/>
        <c:lblAlgn val="ctr"/>
        <c:lblOffset val="100"/>
        <c:tickLblSkip val="1"/>
        <c:tickMarkSkip val="1"/>
        <c:noMultiLvlLbl val="0"/>
      </c:catAx>
      <c:valAx>
        <c:axId val="10225932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2570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11/24/2014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'11-24-2014'!$J$9:$J$13</c:f>
              <c:strCache>
                <c:ptCount val="5"/>
                <c:pt idx="0">
                  <c:v>Total Monday</c:v>
                </c:pt>
                <c:pt idx="1">
                  <c:v>Total Tuesday</c:v>
                </c:pt>
                <c:pt idx="2">
                  <c:v>Total Wednesday</c:v>
                </c:pt>
                <c:pt idx="3">
                  <c:v>Total Thursday</c:v>
                </c:pt>
                <c:pt idx="4">
                  <c:v>Total Friday</c:v>
                </c:pt>
              </c:strCache>
            </c:strRef>
          </c:cat>
          <c:val>
            <c:numRef>
              <c:f>'11-24-2014'!$K$9:$K$13</c:f>
              <c:numCache>
                <c:formatCode>General</c:formatCode>
                <c:ptCount val="5"/>
                <c:pt idx="0">
                  <c:v>1671.5</c:v>
                </c:pt>
                <c:pt idx="1">
                  <c:v>1690</c:v>
                </c:pt>
                <c:pt idx="2">
                  <c:v>1191.5</c:v>
                </c:pt>
                <c:pt idx="3">
                  <c:v>0</c:v>
                </c:pt>
                <c:pt idx="4">
                  <c:v>0</c:v>
                </c:pt>
              </c:numCache>
            </c:numRef>
          </c:val>
          <c:smooth val="0"/>
        </c:ser>
        <c:dLbls>
          <c:showLegendKey val="0"/>
          <c:showVal val="0"/>
          <c:showCatName val="0"/>
          <c:showSerName val="0"/>
          <c:showPercent val="0"/>
          <c:showBubbleSize val="0"/>
        </c:dLbls>
        <c:marker val="1"/>
        <c:smooth val="0"/>
        <c:axId val="100412032"/>
        <c:axId val="100447360"/>
      </c:lineChart>
      <c:catAx>
        <c:axId val="1004120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447360"/>
        <c:crosses val="autoZero"/>
        <c:auto val="1"/>
        <c:lblAlgn val="ctr"/>
        <c:lblOffset val="100"/>
        <c:tickLblSkip val="1"/>
        <c:tickMarkSkip val="1"/>
        <c:noMultiLvlLbl val="0"/>
      </c:catAx>
      <c:valAx>
        <c:axId val="1004473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4120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12/01/2014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'12-01-2014'!$J$9:$J$13</c:f>
              <c:strCache>
                <c:ptCount val="5"/>
                <c:pt idx="0">
                  <c:v>Total Monday</c:v>
                </c:pt>
                <c:pt idx="1">
                  <c:v>Total Tuesday</c:v>
                </c:pt>
                <c:pt idx="2">
                  <c:v>Total Wednesday</c:v>
                </c:pt>
                <c:pt idx="3">
                  <c:v>Total Thursday</c:v>
                </c:pt>
                <c:pt idx="4">
                  <c:v>Total Friday</c:v>
                </c:pt>
              </c:strCache>
            </c:strRef>
          </c:cat>
          <c:val>
            <c:numRef>
              <c:f>'12-01-2014'!$K$9:$K$13</c:f>
              <c:numCache>
                <c:formatCode>General</c:formatCode>
                <c:ptCount val="5"/>
                <c:pt idx="0">
                  <c:v>1679</c:v>
                </c:pt>
                <c:pt idx="1">
                  <c:v>1972.5</c:v>
                </c:pt>
                <c:pt idx="2">
                  <c:v>1684</c:v>
                </c:pt>
                <c:pt idx="3">
                  <c:v>1821</c:v>
                </c:pt>
                <c:pt idx="4">
                  <c:v>480</c:v>
                </c:pt>
              </c:numCache>
            </c:numRef>
          </c:val>
          <c:smooth val="0"/>
        </c:ser>
        <c:dLbls>
          <c:showLegendKey val="0"/>
          <c:showVal val="0"/>
          <c:showCatName val="0"/>
          <c:showSerName val="0"/>
          <c:showPercent val="0"/>
          <c:showBubbleSize val="0"/>
        </c:dLbls>
        <c:marker val="1"/>
        <c:smooth val="0"/>
        <c:axId val="107705472"/>
        <c:axId val="107707776"/>
      </c:lineChart>
      <c:catAx>
        <c:axId val="1077054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707776"/>
        <c:crosses val="autoZero"/>
        <c:auto val="1"/>
        <c:lblAlgn val="ctr"/>
        <c:lblOffset val="100"/>
        <c:tickLblSkip val="1"/>
        <c:tickMarkSkip val="1"/>
        <c:noMultiLvlLbl val="0"/>
      </c:catAx>
      <c:valAx>
        <c:axId val="1077077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7054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12/08/2014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'12-08-2014'!$J$9:$J$13</c:f>
              <c:strCache>
                <c:ptCount val="5"/>
                <c:pt idx="0">
                  <c:v>Total Monday</c:v>
                </c:pt>
                <c:pt idx="1">
                  <c:v>Total Tuesday</c:v>
                </c:pt>
                <c:pt idx="2">
                  <c:v>Total Wednesday</c:v>
                </c:pt>
                <c:pt idx="3">
                  <c:v>Total Thursday</c:v>
                </c:pt>
                <c:pt idx="4">
                  <c:v>Total Friday</c:v>
                </c:pt>
              </c:strCache>
            </c:strRef>
          </c:cat>
          <c:val>
            <c:numRef>
              <c:f>'12-08-2014'!$K$9:$K$13</c:f>
              <c:numCache>
                <c:formatCode>General</c:formatCode>
                <c:ptCount val="5"/>
                <c:pt idx="0">
                  <c:v>1179.5</c:v>
                </c:pt>
                <c:pt idx="1">
                  <c:v>1377</c:v>
                </c:pt>
                <c:pt idx="2">
                  <c:v>882</c:v>
                </c:pt>
                <c:pt idx="3">
                  <c:v>929.5</c:v>
                </c:pt>
                <c:pt idx="4">
                  <c:v>164.5</c:v>
                </c:pt>
              </c:numCache>
            </c:numRef>
          </c:val>
          <c:smooth val="0"/>
        </c:ser>
        <c:dLbls>
          <c:showLegendKey val="0"/>
          <c:showVal val="0"/>
          <c:showCatName val="0"/>
          <c:showSerName val="0"/>
          <c:showPercent val="0"/>
          <c:showBubbleSize val="0"/>
        </c:dLbls>
        <c:marker val="1"/>
        <c:smooth val="0"/>
        <c:axId val="107830656"/>
        <c:axId val="107849600"/>
      </c:lineChart>
      <c:catAx>
        <c:axId val="1078306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849600"/>
        <c:crosses val="autoZero"/>
        <c:auto val="1"/>
        <c:lblAlgn val="ctr"/>
        <c:lblOffset val="100"/>
        <c:tickLblSkip val="1"/>
        <c:tickMarkSkip val="1"/>
        <c:noMultiLvlLbl val="0"/>
      </c:catAx>
      <c:valAx>
        <c:axId val="1078496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8306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12/15/2014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'12-15-2014'!$J$9:$J$13</c:f>
              <c:strCache>
                <c:ptCount val="5"/>
                <c:pt idx="0">
                  <c:v>Total Monday</c:v>
                </c:pt>
                <c:pt idx="1">
                  <c:v>Total Tuesday</c:v>
                </c:pt>
                <c:pt idx="2">
                  <c:v>Total Wednesday</c:v>
                </c:pt>
                <c:pt idx="3">
                  <c:v>Total Thursday</c:v>
                </c:pt>
                <c:pt idx="4">
                  <c:v>Total Friday</c:v>
                </c:pt>
              </c:strCache>
            </c:strRef>
          </c:cat>
          <c:val>
            <c:numRef>
              <c:f>'12-15-2014'!$K$9:$K$13</c:f>
              <c:numCache>
                <c:formatCode>General</c:formatCode>
                <c:ptCount val="5"/>
                <c:pt idx="0">
                  <c:v>175.5</c:v>
                </c:pt>
                <c:pt idx="1">
                  <c:v>189.5</c:v>
                </c:pt>
                <c:pt idx="2">
                  <c:v>134.5</c:v>
                </c:pt>
                <c:pt idx="3">
                  <c:v>0</c:v>
                </c:pt>
                <c:pt idx="4">
                  <c:v>0</c:v>
                </c:pt>
              </c:numCache>
            </c:numRef>
          </c:val>
          <c:smooth val="0"/>
        </c:ser>
        <c:dLbls>
          <c:showLegendKey val="0"/>
          <c:showVal val="0"/>
          <c:showCatName val="0"/>
          <c:showSerName val="0"/>
          <c:showPercent val="0"/>
          <c:showBubbleSize val="0"/>
        </c:dLbls>
        <c:marker val="1"/>
        <c:smooth val="0"/>
        <c:axId val="98793344"/>
        <c:axId val="108102016"/>
      </c:lineChart>
      <c:catAx>
        <c:axId val="987933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102016"/>
        <c:crosses val="autoZero"/>
        <c:auto val="1"/>
        <c:lblAlgn val="ctr"/>
        <c:lblOffset val="100"/>
        <c:tickLblSkip val="1"/>
        <c:tickMarkSkip val="1"/>
        <c:noMultiLvlLbl val="0"/>
      </c:catAx>
      <c:valAx>
        <c:axId val="1081020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7933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12/22/2014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'12-22-2014'!$J$9:$J$13</c:f>
              <c:strCache>
                <c:ptCount val="5"/>
                <c:pt idx="0">
                  <c:v>Total Monday</c:v>
                </c:pt>
                <c:pt idx="1">
                  <c:v>Total Tuesday</c:v>
                </c:pt>
                <c:pt idx="2">
                  <c:v>Total Wednesday</c:v>
                </c:pt>
                <c:pt idx="3">
                  <c:v>Total Thursday</c:v>
                </c:pt>
                <c:pt idx="4">
                  <c:v>Total Friday</c:v>
                </c:pt>
              </c:strCache>
            </c:strRef>
          </c:cat>
          <c:val>
            <c:numRef>
              <c:f>'12-22-2014'!$K$9:$K$13</c:f>
              <c:numCache>
                <c:formatCode>General</c:formatCode>
                <c:ptCount val="5"/>
                <c:pt idx="0">
                  <c:v>0</c:v>
                </c:pt>
                <c:pt idx="1">
                  <c:v>0</c:v>
                </c:pt>
                <c:pt idx="2">
                  <c:v>0</c:v>
                </c:pt>
                <c:pt idx="3">
                  <c:v>0</c:v>
                </c:pt>
                <c:pt idx="4">
                  <c:v>-15235.5</c:v>
                </c:pt>
              </c:numCache>
            </c:numRef>
          </c:val>
          <c:smooth val="0"/>
        </c:ser>
        <c:dLbls>
          <c:showLegendKey val="0"/>
          <c:showVal val="0"/>
          <c:showCatName val="0"/>
          <c:showSerName val="0"/>
          <c:showPercent val="0"/>
          <c:showBubbleSize val="0"/>
        </c:dLbls>
        <c:marker val="1"/>
        <c:smooth val="0"/>
        <c:axId val="108441984"/>
        <c:axId val="108444288"/>
      </c:lineChart>
      <c:catAx>
        <c:axId val="1084419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444288"/>
        <c:crosses val="autoZero"/>
        <c:auto val="1"/>
        <c:lblAlgn val="ctr"/>
        <c:lblOffset val="100"/>
        <c:tickLblSkip val="1"/>
        <c:tickMarkSkip val="1"/>
        <c:noMultiLvlLbl val="0"/>
      </c:catAx>
      <c:valAx>
        <c:axId val="1084442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4419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12/29/2014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'12-29-2014'!$J$9:$J$13</c:f>
              <c:strCache>
                <c:ptCount val="5"/>
                <c:pt idx="0">
                  <c:v>Total Monday</c:v>
                </c:pt>
                <c:pt idx="1">
                  <c:v>Total Tuesday</c:v>
                </c:pt>
                <c:pt idx="2">
                  <c:v>Total Wednesday</c:v>
                </c:pt>
                <c:pt idx="3">
                  <c:v>Total Thursday</c:v>
                </c:pt>
                <c:pt idx="4">
                  <c:v>Total Friday</c:v>
                </c:pt>
              </c:strCache>
            </c:strRef>
          </c:cat>
          <c:val>
            <c:numRef>
              <c:f>'12-29-2014'!$K$9:$K$13</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0404224"/>
        <c:axId val="100955648"/>
      </c:lineChart>
      <c:catAx>
        <c:axId val="1004042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955648"/>
        <c:crosses val="autoZero"/>
        <c:auto val="1"/>
        <c:lblAlgn val="ctr"/>
        <c:lblOffset val="100"/>
        <c:tickLblSkip val="1"/>
        <c:tickMarkSkip val="1"/>
        <c:noMultiLvlLbl val="0"/>
      </c:catAx>
      <c:valAx>
        <c:axId val="1009556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4042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01/05/2014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'01-05-2015'!$J$9:$J$13</c:f>
              <c:strCache>
                <c:ptCount val="5"/>
                <c:pt idx="0">
                  <c:v>Total Monday</c:v>
                </c:pt>
                <c:pt idx="1">
                  <c:v>Total Tuesday</c:v>
                </c:pt>
                <c:pt idx="2">
                  <c:v>Total Wednesday</c:v>
                </c:pt>
                <c:pt idx="3">
                  <c:v>Total Thursday</c:v>
                </c:pt>
                <c:pt idx="4">
                  <c:v>Total Friday</c:v>
                </c:pt>
              </c:strCache>
            </c:strRef>
          </c:cat>
          <c:val>
            <c:numRef>
              <c:f>'01-05-2015'!$K$9:$K$13</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8041728"/>
        <c:axId val="108056576"/>
      </c:lineChart>
      <c:catAx>
        <c:axId val="1080417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056576"/>
        <c:crosses val="autoZero"/>
        <c:auto val="1"/>
        <c:lblAlgn val="ctr"/>
        <c:lblOffset val="100"/>
        <c:tickLblSkip val="1"/>
        <c:tickMarkSkip val="1"/>
        <c:noMultiLvlLbl val="0"/>
      </c:catAx>
      <c:valAx>
        <c:axId val="1080565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0417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Door Count</a:t>
            </a:r>
          </a:p>
        </c:rich>
      </c:tx>
      <c:overlay val="0"/>
    </c:title>
    <c:autoTitleDeleted val="0"/>
    <c:plotArea>
      <c:layout/>
      <c:lineChart>
        <c:grouping val="standard"/>
        <c:varyColors val="0"/>
        <c:ser>
          <c:idx val="0"/>
          <c:order val="0"/>
          <c:tx>
            <c:v>Monday-Friday</c:v>
          </c:tx>
          <c:marker>
            <c:symbol val="none"/>
          </c:marker>
          <c:cat>
            <c:strRef>
              <c:f>'Report Calc'!$A$2:$A$62</c:f>
              <c:strCache>
                <c:ptCount val="61"/>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strCache>
            </c:strRef>
          </c:cat>
          <c:val>
            <c:numRef>
              <c:f>'Report Calc'!$D$2:$D$62</c:f>
              <c:numCache>
                <c:formatCode>0</c:formatCode>
                <c:ptCount val="61"/>
                <c:pt idx="0">
                  <c:v>1299.5728571428572</c:v>
                </c:pt>
                <c:pt idx="1">
                  <c:v>1215.2725</c:v>
                </c:pt>
                <c:pt idx="2">
                  <c:v>1488.7274999999997</c:v>
                </c:pt>
                <c:pt idx="3">
                  <c:v>947.44342105263149</c:v>
                </c:pt>
                <c:pt idx="4">
                  <c:v>1290.5543529411766</c:v>
                </c:pt>
                <c:pt idx="5">
                  <c:v>573.77794117647068</c:v>
                </c:pt>
                <c:pt idx="6">
                  <c:v>706.27555555555568</c:v>
                </c:pt>
                <c:pt idx="7">
                  <c:v>624.6851764705882</c:v>
                </c:pt>
                <c:pt idx="8">
                  <c:v>883.37888888888892</c:v>
                </c:pt>
                <c:pt idx="9">
                  <c:v>1608.2733333333331</c:v>
                </c:pt>
                <c:pt idx="10">
                  <c:v>1421.9789999999998</c:v>
                </c:pt>
                <c:pt idx="11">
                  <c:v>1303.1055555555556</c:v>
                </c:pt>
                <c:pt idx="12">
                  <c:v>740.57533333333322</c:v>
                </c:pt>
                <c:pt idx="13">
                  <c:v>1068.1755882352941</c:v>
                </c:pt>
                <c:pt idx="14">
                  <c:v>1372.2149999999999</c:v>
                </c:pt>
                <c:pt idx="15">
                  <c:v>846.76868421052632</c:v>
                </c:pt>
                <c:pt idx="16">
                  <c:v>1390.038</c:v>
                </c:pt>
                <c:pt idx="17">
                  <c:v>541.80176470588231</c:v>
                </c:pt>
                <c:pt idx="18">
                  <c:v>584.46</c:v>
                </c:pt>
                <c:pt idx="19">
                  <c:v>557.61199999999997</c:v>
                </c:pt>
                <c:pt idx="20">
                  <c:v>821.80184210526318</c:v>
                </c:pt>
                <c:pt idx="21">
                  <c:v>1762.628705882353</c:v>
                </c:pt>
                <c:pt idx="22">
                  <c:v>1488.9549999999999</c:v>
                </c:pt>
                <c:pt idx="23">
                  <c:v>1126.8111111111114</c:v>
                </c:pt>
                <c:pt idx="24">
                  <c:v>680.27555555555568</c:v>
                </c:pt>
                <c:pt idx="25">
                  <c:v>1014.223888888889</c:v>
                </c:pt>
                <c:pt idx="26">
                  <c:v>1243.3544117647061</c:v>
                </c:pt>
                <c:pt idx="27">
                  <c:v>1074.9599999999998</c:v>
                </c:pt>
                <c:pt idx="28">
                  <c:v>1076.2623529411765</c:v>
                </c:pt>
                <c:pt idx="29">
                  <c:v>401.72166666666669</c:v>
                </c:pt>
                <c:pt idx="30">
                  <c:v>461.74374999999998</c:v>
                </c:pt>
                <c:pt idx="31">
                  <c:v>568.56264705882359</c:v>
                </c:pt>
                <c:pt idx="32">
                  <c:v>685.92105263157896</c:v>
                </c:pt>
                <c:pt idx="33">
                  <c:v>1247.3825000000002</c:v>
                </c:pt>
                <c:pt idx="34">
                  <c:v>1124.1031578947368</c:v>
                </c:pt>
                <c:pt idx="35">
                  <c:v>1015.7225</c:v>
                </c:pt>
                <c:pt idx="36">
                  <c:v>644.17599999999993</c:v>
                </c:pt>
                <c:pt idx="37">
                  <c:v>820.87777777777774</c:v>
                </c:pt>
                <c:pt idx="38">
                  <c:v>999.19624999999985</c:v>
                </c:pt>
                <c:pt idx="39">
                  <c:v>913.94333333333327</c:v>
                </c:pt>
                <c:pt idx="40">
                  <c:v>929.7166666666667</c:v>
                </c:pt>
                <c:pt idx="41">
                  <c:v>403.36400000000003</c:v>
                </c:pt>
                <c:pt idx="42">
                  <c:v>398.14125000000001</c:v>
                </c:pt>
                <c:pt idx="43">
                  <c:v>355.72447368421058</c:v>
                </c:pt>
                <c:pt idx="44">
                  <c:v>691.47764705882355</c:v>
                </c:pt>
                <c:pt idx="45">
                  <c:v>1251.51</c:v>
                </c:pt>
                <c:pt idx="46">
                  <c:v>1100.5355263157894</c:v>
                </c:pt>
                <c:pt idx="47">
                  <c:v>934.42049999999995</c:v>
                </c:pt>
                <c:pt idx="48">
                  <c:v>674.98599999999999</c:v>
                </c:pt>
                <c:pt idx="49">
                  <c:v>864.53670588235286</c:v>
                </c:pt>
                <c:pt idx="50">
                  <c:v>934.14750000000004</c:v>
                </c:pt>
                <c:pt idx="51">
                  <c:v>626.7108823529411</c:v>
                </c:pt>
                <c:pt idx="52">
                  <c:v>921.31</c:v>
                </c:pt>
                <c:pt idx="53">
                  <c:v>307.06611764705877</c:v>
                </c:pt>
                <c:pt idx="54">
                  <c:v>309.23558823529413</c:v>
                </c:pt>
                <c:pt idx="55">
                  <c:v>329.19421052631577</c:v>
                </c:pt>
                <c:pt idx="56">
                  <c:v>581.34375</c:v>
                </c:pt>
                <c:pt idx="57">
                  <c:v>1124.9333333333334</c:v>
                </c:pt>
                <c:pt idx="58">
                  <c:v>1158.508</c:v>
                </c:pt>
                <c:pt idx="59">
                  <c:v>969.57249999999988</c:v>
                </c:pt>
                <c:pt idx="60">
                  <c:v>632.75333333333344</c:v>
                </c:pt>
              </c:numCache>
            </c:numRef>
          </c:val>
          <c:smooth val="0"/>
        </c:ser>
        <c:dLbls>
          <c:showLegendKey val="0"/>
          <c:showVal val="0"/>
          <c:showCatName val="0"/>
          <c:showSerName val="0"/>
          <c:showPercent val="0"/>
          <c:showBubbleSize val="0"/>
        </c:dLbls>
        <c:marker val="1"/>
        <c:smooth val="0"/>
        <c:axId val="108290432"/>
        <c:axId val="108291968"/>
      </c:lineChart>
      <c:catAx>
        <c:axId val="108290432"/>
        <c:scaling>
          <c:orientation val="minMax"/>
        </c:scaling>
        <c:delete val="0"/>
        <c:axPos val="b"/>
        <c:majorTickMark val="none"/>
        <c:minorTickMark val="none"/>
        <c:tickLblPos val="nextTo"/>
        <c:txPr>
          <a:bodyPr rot="-3300000"/>
          <a:lstStyle/>
          <a:p>
            <a:pPr>
              <a:defRPr/>
            </a:pPr>
            <a:endParaRPr lang="en-US"/>
          </a:p>
        </c:txPr>
        <c:crossAx val="108291968"/>
        <c:crosses val="autoZero"/>
        <c:auto val="1"/>
        <c:lblAlgn val="ctr"/>
        <c:lblOffset val="100"/>
        <c:noMultiLvlLbl val="0"/>
      </c:catAx>
      <c:valAx>
        <c:axId val="108291968"/>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108290432"/>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07/14/2014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'07-14-2014'!$J$9:$J$13</c:f>
              <c:strCache>
                <c:ptCount val="5"/>
                <c:pt idx="0">
                  <c:v>Total Monday</c:v>
                </c:pt>
                <c:pt idx="1">
                  <c:v>Total Tuesday</c:v>
                </c:pt>
                <c:pt idx="2">
                  <c:v>Total Wednesday</c:v>
                </c:pt>
                <c:pt idx="3">
                  <c:v>Total Thursday</c:v>
                </c:pt>
                <c:pt idx="4">
                  <c:v>Total Friday</c:v>
                </c:pt>
              </c:strCache>
            </c:strRef>
          </c:cat>
          <c:val>
            <c:numRef>
              <c:f>'07-14-2014'!$K$9:$K$13</c:f>
              <c:numCache>
                <c:formatCode>General</c:formatCode>
                <c:ptCount val="5"/>
                <c:pt idx="0">
                  <c:v>473.5</c:v>
                </c:pt>
                <c:pt idx="1">
                  <c:v>551</c:v>
                </c:pt>
                <c:pt idx="2">
                  <c:v>445.5</c:v>
                </c:pt>
                <c:pt idx="3">
                  <c:v>505.5</c:v>
                </c:pt>
                <c:pt idx="4">
                  <c:v>266.5</c:v>
                </c:pt>
              </c:numCache>
            </c:numRef>
          </c:val>
          <c:smooth val="0"/>
        </c:ser>
        <c:dLbls>
          <c:showLegendKey val="0"/>
          <c:showVal val="0"/>
          <c:showCatName val="0"/>
          <c:showSerName val="0"/>
          <c:showPercent val="0"/>
          <c:showBubbleSize val="0"/>
        </c:dLbls>
        <c:marker val="1"/>
        <c:smooth val="0"/>
        <c:axId val="97232384"/>
        <c:axId val="97234944"/>
      </c:lineChart>
      <c:catAx>
        <c:axId val="972323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234944"/>
        <c:crosses val="autoZero"/>
        <c:auto val="1"/>
        <c:lblAlgn val="ctr"/>
        <c:lblOffset val="100"/>
        <c:tickLblSkip val="1"/>
        <c:tickMarkSkip val="1"/>
        <c:noMultiLvlLbl val="0"/>
      </c:catAx>
      <c:valAx>
        <c:axId val="9723494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2323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Door Count</a:t>
            </a:r>
          </a:p>
        </c:rich>
      </c:tx>
      <c:overlay val="0"/>
    </c:title>
    <c:autoTitleDeleted val="0"/>
    <c:plotArea>
      <c:layout/>
      <c:lineChart>
        <c:grouping val="standard"/>
        <c:varyColors val="0"/>
        <c:ser>
          <c:idx val="0"/>
          <c:order val="0"/>
          <c:tx>
            <c:v>Monday-Thursday</c:v>
          </c:tx>
          <c:marker>
            <c:symbol val="none"/>
          </c:marker>
          <c:cat>
            <c:strRef>
              <c:f>'Report Calc'!$A$2:$A$62</c:f>
              <c:strCache>
                <c:ptCount val="61"/>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strCache>
            </c:strRef>
          </c:cat>
          <c:val>
            <c:numRef>
              <c:f>'Report Calc'!$B$2:$B$62</c:f>
              <c:numCache>
                <c:formatCode>0</c:formatCode>
                <c:ptCount val="61"/>
                <c:pt idx="0">
                  <c:v>1827.7257142857143</c:v>
                </c:pt>
                <c:pt idx="1">
                  <c:v>1573.9749999999999</c:v>
                </c:pt>
                <c:pt idx="2">
                  <c:v>2076.8149999999996</c:v>
                </c:pt>
                <c:pt idx="3">
                  <c:v>1297.5368421052631</c:v>
                </c:pt>
                <c:pt idx="4">
                  <c:v>1955.964705882353</c:v>
                </c:pt>
                <c:pt idx="5">
                  <c:v>869.22588235294131</c:v>
                </c:pt>
                <c:pt idx="6">
                  <c:v>1051.9311111111112</c:v>
                </c:pt>
                <c:pt idx="7">
                  <c:v>925.7223529411765</c:v>
                </c:pt>
                <c:pt idx="8">
                  <c:v>1238.9577777777779</c:v>
                </c:pt>
                <c:pt idx="9">
                  <c:v>2107.1266666666661</c:v>
                </c:pt>
                <c:pt idx="10">
                  <c:v>2003.1179999999997</c:v>
                </c:pt>
                <c:pt idx="11">
                  <c:v>1805.9311111111112</c:v>
                </c:pt>
                <c:pt idx="12">
                  <c:v>1079.8839999999998</c:v>
                </c:pt>
                <c:pt idx="13">
                  <c:v>1392.1011764705884</c:v>
                </c:pt>
                <c:pt idx="14">
                  <c:v>1823.3799999999999</c:v>
                </c:pt>
                <c:pt idx="15">
                  <c:v>1254.7873684210526</c:v>
                </c:pt>
                <c:pt idx="16">
                  <c:v>1840.54</c:v>
                </c:pt>
                <c:pt idx="17">
                  <c:v>791.62352941176471</c:v>
                </c:pt>
                <c:pt idx="18">
                  <c:v>886.04000000000008</c:v>
                </c:pt>
                <c:pt idx="19">
                  <c:v>840.56</c:v>
                </c:pt>
                <c:pt idx="20">
                  <c:v>1139.5936842105264</c:v>
                </c:pt>
                <c:pt idx="21">
                  <c:v>2068.5294117647059</c:v>
                </c:pt>
                <c:pt idx="22">
                  <c:v>1979.1200000000001</c:v>
                </c:pt>
                <c:pt idx="23">
                  <c:v>1774.9622222222226</c:v>
                </c:pt>
                <c:pt idx="24">
                  <c:v>980.25777777777796</c:v>
                </c:pt>
                <c:pt idx="25">
                  <c:v>1285.4977777777779</c:v>
                </c:pt>
                <c:pt idx="26">
                  <c:v>1637.4188235294121</c:v>
                </c:pt>
                <c:pt idx="27">
                  <c:v>1566.9999999999998</c:v>
                </c:pt>
                <c:pt idx="28">
                  <c:v>1493.6847058823528</c:v>
                </c:pt>
                <c:pt idx="29">
                  <c:v>592.45333333333338</c:v>
                </c:pt>
                <c:pt idx="30">
                  <c:v>689.48749999999995</c:v>
                </c:pt>
                <c:pt idx="31">
                  <c:v>627.91529411764714</c:v>
                </c:pt>
                <c:pt idx="32">
                  <c:v>836.24210526315801</c:v>
                </c:pt>
                <c:pt idx="33">
                  <c:v>1659.3850000000002</c:v>
                </c:pt>
                <c:pt idx="34">
                  <c:v>1544.1263157894737</c:v>
                </c:pt>
                <c:pt idx="35">
                  <c:v>1241.5650000000001</c:v>
                </c:pt>
                <c:pt idx="36">
                  <c:v>883.53199999999993</c:v>
                </c:pt>
                <c:pt idx="37">
                  <c:v>1086.9155555555556</c:v>
                </c:pt>
                <c:pt idx="38">
                  <c:v>1353.8524999999997</c:v>
                </c:pt>
                <c:pt idx="39">
                  <c:v>1303.8566666666666</c:v>
                </c:pt>
                <c:pt idx="40">
                  <c:v>1264.5533333333333</c:v>
                </c:pt>
                <c:pt idx="41">
                  <c:v>626.6</c:v>
                </c:pt>
                <c:pt idx="42">
                  <c:v>593.87250000000006</c:v>
                </c:pt>
                <c:pt idx="43">
                  <c:v>521.2589473684211</c:v>
                </c:pt>
                <c:pt idx="44">
                  <c:v>999.19529411764699</c:v>
                </c:pt>
                <c:pt idx="45">
                  <c:v>1708.46</c:v>
                </c:pt>
                <c:pt idx="46">
                  <c:v>1639.341052631579</c:v>
                </c:pt>
                <c:pt idx="47">
                  <c:v>1360.905</c:v>
                </c:pt>
                <c:pt idx="48">
                  <c:v>1003.3920000000001</c:v>
                </c:pt>
                <c:pt idx="49">
                  <c:v>1213.1294117647058</c:v>
                </c:pt>
                <c:pt idx="50">
                  <c:v>1389.7650000000001</c:v>
                </c:pt>
                <c:pt idx="51">
                  <c:v>952.73176470588226</c:v>
                </c:pt>
                <c:pt idx="52">
                  <c:v>1287</c:v>
                </c:pt>
                <c:pt idx="53">
                  <c:v>455.94823529411758</c:v>
                </c:pt>
                <c:pt idx="54">
                  <c:v>459.2211764705882</c:v>
                </c:pt>
                <c:pt idx="55">
                  <c:v>487.04842105263157</c:v>
                </c:pt>
                <c:pt idx="56">
                  <c:v>771.12749999999994</c:v>
                </c:pt>
                <c:pt idx="57">
                  <c:v>1595.4466666666667</c:v>
                </c:pt>
                <c:pt idx="58">
                  <c:v>1671.8000000000002</c:v>
                </c:pt>
                <c:pt idx="59">
                  <c:v>1469.3249999999998</c:v>
                </c:pt>
                <c:pt idx="60">
                  <c:v>1042.0800000000002</c:v>
                </c:pt>
              </c:numCache>
            </c:numRef>
          </c:val>
          <c:smooth val="0"/>
        </c:ser>
        <c:ser>
          <c:idx val="1"/>
          <c:order val="1"/>
          <c:tx>
            <c:v>Friday</c:v>
          </c:tx>
          <c:marker>
            <c:symbol val="none"/>
          </c:marker>
          <c:cat>
            <c:strRef>
              <c:f>'Report Calc'!$A$2:$A$62</c:f>
              <c:strCache>
                <c:ptCount val="61"/>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strCache>
            </c:strRef>
          </c:cat>
          <c:val>
            <c:numRef>
              <c:f>'Report Calc'!$C$2:$C$62</c:f>
              <c:numCache>
                <c:formatCode>0</c:formatCode>
                <c:ptCount val="61"/>
                <c:pt idx="0">
                  <c:v>771.42000000000007</c:v>
                </c:pt>
                <c:pt idx="1">
                  <c:v>856.57</c:v>
                </c:pt>
                <c:pt idx="2">
                  <c:v>900.64</c:v>
                </c:pt>
                <c:pt idx="3">
                  <c:v>597.35</c:v>
                </c:pt>
                <c:pt idx="4">
                  <c:v>625.14400000000001</c:v>
                </c:pt>
                <c:pt idx="5">
                  <c:v>278.33</c:v>
                </c:pt>
                <c:pt idx="6">
                  <c:v>360.62</c:v>
                </c:pt>
                <c:pt idx="7">
                  <c:v>323.64800000000002</c:v>
                </c:pt>
                <c:pt idx="8">
                  <c:v>527.79999999999995</c:v>
                </c:pt>
                <c:pt idx="9">
                  <c:v>1109.42</c:v>
                </c:pt>
                <c:pt idx="10">
                  <c:v>840.84</c:v>
                </c:pt>
                <c:pt idx="11">
                  <c:v>800.28</c:v>
                </c:pt>
                <c:pt idx="12">
                  <c:v>401.26666666666665</c:v>
                </c:pt>
                <c:pt idx="13">
                  <c:v>744.25</c:v>
                </c:pt>
                <c:pt idx="14">
                  <c:v>921.05</c:v>
                </c:pt>
                <c:pt idx="15">
                  <c:v>438.75</c:v>
                </c:pt>
                <c:pt idx="16">
                  <c:v>939.53600000000006</c:v>
                </c:pt>
                <c:pt idx="17">
                  <c:v>291.97999999999996</c:v>
                </c:pt>
                <c:pt idx="18">
                  <c:v>282.87999999999994</c:v>
                </c:pt>
                <c:pt idx="19">
                  <c:v>274.66399999999999</c:v>
                </c:pt>
                <c:pt idx="20">
                  <c:v>504.01</c:v>
                </c:pt>
                <c:pt idx="21">
                  <c:v>1456.7280000000001</c:v>
                </c:pt>
                <c:pt idx="22">
                  <c:v>998.79</c:v>
                </c:pt>
                <c:pt idx="23">
                  <c:v>478.65999999999997</c:v>
                </c:pt>
                <c:pt idx="24">
                  <c:v>380.29333333333335</c:v>
                </c:pt>
                <c:pt idx="25">
                  <c:v>742.95</c:v>
                </c:pt>
                <c:pt idx="26">
                  <c:v>849.29</c:v>
                </c:pt>
                <c:pt idx="27">
                  <c:v>582.91999999999996</c:v>
                </c:pt>
                <c:pt idx="28">
                  <c:v>658.84</c:v>
                </c:pt>
                <c:pt idx="29">
                  <c:v>210.99</c:v>
                </c:pt>
                <c:pt idx="30">
                  <c:v>234</c:v>
                </c:pt>
                <c:pt idx="31">
                  <c:v>509.21</c:v>
                </c:pt>
                <c:pt idx="32">
                  <c:v>535.6</c:v>
                </c:pt>
                <c:pt idx="33">
                  <c:v>835.38000000000011</c:v>
                </c:pt>
                <c:pt idx="34">
                  <c:v>704.08</c:v>
                </c:pt>
                <c:pt idx="35">
                  <c:v>789.87999999999988</c:v>
                </c:pt>
                <c:pt idx="36">
                  <c:v>404.82000000000005</c:v>
                </c:pt>
                <c:pt idx="37">
                  <c:v>554.83999999999992</c:v>
                </c:pt>
                <c:pt idx="38">
                  <c:v>644.54</c:v>
                </c:pt>
                <c:pt idx="39">
                  <c:v>524.03</c:v>
                </c:pt>
                <c:pt idx="40">
                  <c:v>594.88</c:v>
                </c:pt>
                <c:pt idx="41">
                  <c:v>180.12800000000001</c:v>
                </c:pt>
                <c:pt idx="42">
                  <c:v>202.41</c:v>
                </c:pt>
                <c:pt idx="43">
                  <c:v>190.19</c:v>
                </c:pt>
                <c:pt idx="44">
                  <c:v>383.76000000000005</c:v>
                </c:pt>
                <c:pt idx="45">
                  <c:v>794.56000000000006</c:v>
                </c:pt>
                <c:pt idx="46">
                  <c:v>561.73</c:v>
                </c:pt>
                <c:pt idx="47">
                  <c:v>507.93600000000004</c:v>
                </c:pt>
                <c:pt idx="48">
                  <c:v>346.58</c:v>
                </c:pt>
                <c:pt idx="49">
                  <c:v>515.94399999999996</c:v>
                </c:pt>
                <c:pt idx="50">
                  <c:v>478.53</c:v>
                </c:pt>
                <c:pt idx="51">
                  <c:v>300.69</c:v>
                </c:pt>
                <c:pt idx="52">
                  <c:v>555.62</c:v>
                </c:pt>
                <c:pt idx="53">
                  <c:v>158.184</c:v>
                </c:pt>
                <c:pt idx="54">
                  <c:v>159.25</c:v>
                </c:pt>
                <c:pt idx="55">
                  <c:v>171.34</c:v>
                </c:pt>
                <c:pt idx="56">
                  <c:v>391.56000000000006</c:v>
                </c:pt>
                <c:pt idx="57">
                  <c:v>654.41999999999996</c:v>
                </c:pt>
                <c:pt idx="58">
                  <c:v>645.21600000000001</c:v>
                </c:pt>
                <c:pt idx="59">
                  <c:v>469.81999999999994</c:v>
                </c:pt>
                <c:pt idx="60">
                  <c:v>223.42666666666665</c:v>
                </c:pt>
              </c:numCache>
            </c:numRef>
          </c:val>
          <c:smooth val="0"/>
        </c:ser>
        <c:dLbls>
          <c:showLegendKey val="0"/>
          <c:showVal val="0"/>
          <c:showCatName val="0"/>
          <c:showSerName val="0"/>
          <c:showPercent val="0"/>
          <c:showBubbleSize val="0"/>
        </c:dLbls>
        <c:marker val="1"/>
        <c:smooth val="0"/>
        <c:axId val="108727296"/>
        <c:axId val="108729088"/>
      </c:lineChart>
      <c:catAx>
        <c:axId val="108727296"/>
        <c:scaling>
          <c:orientation val="minMax"/>
        </c:scaling>
        <c:delete val="0"/>
        <c:axPos val="b"/>
        <c:majorTickMark val="none"/>
        <c:minorTickMark val="none"/>
        <c:tickLblPos val="nextTo"/>
        <c:txPr>
          <a:bodyPr rot="-3300000"/>
          <a:lstStyle/>
          <a:p>
            <a:pPr>
              <a:defRPr/>
            </a:pPr>
            <a:endParaRPr lang="en-US"/>
          </a:p>
        </c:txPr>
        <c:crossAx val="108729088"/>
        <c:crosses val="autoZero"/>
        <c:auto val="1"/>
        <c:lblAlgn val="ctr"/>
        <c:lblOffset val="100"/>
        <c:noMultiLvlLbl val="0"/>
      </c:catAx>
      <c:valAx>
        <c:axId val="108729088"/>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108727296"/>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Door Count</a:t>
            </a:r>
          </a:p>
        </c:rich>
      </c:tx>
      <c:overlay val="0"/>
    </c:title>
    <c:autoTitleDeleted val="0"/>
    <c:plotArea>
      <c:layout/>
      <c:lineChart>
        <c:grouping val="standard"/>
        <c:varyColors val="0"/>
        <c:ser>
          <c:idx val="0"/>
          <c:order val="0"/>
          <c:tx>
            <c:v>Monday-Friday</c:v>
          </c:tx>
          <c:marker>
            <c:symbol val="none"/>
          </c:marker>
          <c:cat>
            <c:strRef>
              <c:f>'Report Calc ALT'!$A$2:$A$62</c:f>
              <c:strCache>
                <c:ptCount val="61"/>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strCache>
            </c:strRef>
          </c:cat>
          <c:val>
            <c:numRef>
              <c:f>'Report Calc ALT'!$D$2:$D$62</c:f>
              <c:numCache>
                <c:formatCode>0</c:formatCode>
                <c:ptCount val="61"/>
                <c:pt idx="0">
                  <c:v>14336.92</c:v>
                </c:pt>
                <c:pt idx="1">
                  <c:v>28609.879999999997</c:v>
                </c:pt>
                <c:pt idx="2">
                  <c:v>36831.599999999991</c:v>
                </c:pt>
                <c:pt idx="3">
                  <c:v>27042.6</c:v>
                </c:pt>
                <c:pt idx="4">
                  <c:v>36377.120000000003</c:v>
                </c:pt>
                <c:pt idx="5">
                  <c:v>15890.160000000002</c:v>
                </c:pt>
                <c:pt idx="6">
                  <c:v>20377.240000000002</c:v>
                </c:pt>
                <c:pt idx="7">
                  <c:v>17355.52</c:v>
                </c:pt>
                <c:pt idx="8">
                  <c:v>24412.440000000002</c:v>
                </c:pt>
                <c:pt idx="9">
                  <c:v>42365.959999999992</c:v>
                </c:pt>
                <c:pt idx="10">
                  <c:v>45107.399999999994</c:v>
                </c:pt>
                <c:pt idx="11">
                  <c:v>35707.880000000005</c:v>
                </c:pt>
                <c:pt idx="12">
                  <c:v>12002.639999999998</c:v>
                </c:pt>
                <c:pt idx="13">
                  <c:v>26642.720000000001</c:v>
                </c:pt>
                <c:pt idx="14">
                  <c:v>32858.28</c:v>
                </c:pt>
                <c:pt idx="15">
                  <c:v>25595.96</c:v>
                </c:pt>
                <c:pt idx="16">
                  <c:v>34146.32</c:v>
                </c:pt>
                <c:pt idx="17">
                  <c:v>14625.52</c:v>
                </c:pt>
                <c:pt idx="18">
                  <c:v>12367.16</c:v>
                </c:pt>
                <c:pt idx="19">
                  <c:v>12300.599999999999</c:v>
                </c:pt>
                <c:pt idx="20">
                  <c:v>23668.320000000003</c:v>
                </c:pt>
                <c:pt idx="21">
                  <c:v>42448.639999999999</c:v>
                </c:pt>
                <c:pt idx="22">
                  <c:v>37640.199999999997</c:v>
                </c:pt>
                <c:pt idx="23">
                  <c:v>33863.960000000006</c:v>
                </c:pt>
                <c:pt idx="24">
                  <c:v>9963.2000000000007</c:v>
                </c:pt>
                <c:pt idx="25">
                  <c:v>26110.760000000002</c:v>
                </c:pt>
                <c:pt idx="26">
                  <c:v>31233.280000000006</c:v>
                </c:pt>
                <c:pt idx="27">
                  <c:v>22702.679999999997</c:v>
                </c:pt>
                <c:pt idx="28">
                  <c:v>28027.999999999996</c:v>
                </c:pt>
                <c:pt idx="29">
                  <c:v>11508.119999999999</c:v>
                </c:pt>
                <c:pt idx="30">
                  <c:v>12201.8</c:v>
                </c:pt>
                <c:pt idx="31">
                  <c:v>14748.240000000002</c:v>
                </c:pt>
                <c:pt idx="32">
                  <c:v>18566.600000000002</c:v>
                </c:pt>
                <c:pt idx="33">
                  <c:v>29891.680000000004</c:v>
                </c:pt>
                <c:pt idx="34">
                  <c:v>32154.719999999998</c:v>
                </c:pt>
                <c:pt idx="35">
                  <c:v>23814.440000000002</c:v>
                </c:pt>
                <c:pt idx="36">
                  <c:v>9644.9599999999991</c:v>
                </c:pt>
                <c:pt idx="37">
                  <c:v>21783.84</c:v>
                </c:pt>
                <c:pt idx="38">
                  <c:v>24239.799999999996</c:v>
                </c:pt>
                <c:pt idx="39">
                  <c:v>17742.399999999998</c:v>
                </c:pt>
                <c:pt idx="40">
                  <c:v>25141.48</c:v>
                </c:pt>
                <c:pt idx="41">
                  <c:v>11552.84</c:v>
                </c:pt>
                <c:pt idx="42">
                  <c:v>10311.6</c:v>
                </c:pt>
                <c:pt idx="43">
                  <c:v>10664.68</c:v>
                </c:pt>
                <c:pt idx="44">
                  <c:v>18905.12</c:v>
                </c:pt>
                <c:pt idx="45">
                  <c:v>30513.600000000002</c:v>
                </c:pt>
                <c:pt idx="46">
                  <c:v>33394.400000000001</c:v>
                </c:pt>
                <c:pt idx="47">
                  <c:v>24314.16</c:v>
                </c:pt>
                <c:pt idx="48">
                  <c:v>10727.08</c:v>
                </c:pt>
                <c:pt idx="49">
                  <c:v>23202.92</c:v>
                </c:pt>
                <c:pt idx="50">
                  <c:v>24150.36</c:v>
                </c:pt>
                <c:pt idx="51">
                  <c:v>17399.199999999997</c:v>
                </c:pt>
                <c:pt idx="52">
                  <c:v>25388.48</c:v>
                </c:pt>
                <c:pt idx="53">
                  <c:v>8542.0399999999991</c:v>
                </c:pt>
                <c:pt idx="54">
                  <c:v>8443.7599999999984</c:v>
                </c:pt>
                <c:pt idx="55">
                  <c:v>9939.2800000000007</c:v>
                </c:pt>
                <c:pt idx="56">
                  <c:v>14295.84</c:v>
                </c:pt>
                <c:pt idx="57">
                  <c:v>31335.72</c:v>
                </c:pt>
                <c:pt idx="58">
                  <c:v>33318.480000000003</c:v>
                </c:pt>
                <c:pt idx="59">
                  <c:v>12694.239999999998</c:v>
                </c:pt>
                <c:pt idx="60">
                  <c:v>6587.6200000000008</c:v>
                </c:pt>
              </c:numCache>
            </c:numRef>
          </c:val>
          <c:smooth val="0"/>
        </c:ser>
        <c:dLbls>
          <c:showLegendKey val="0"/>
          <c:showVal val="0"/>
          <c:showCatName val="0"/>
          <c:showSerName val="0"/>
          <c:showPercent val="0"/>
          <c:showBubbleSize val="0"/>
        </c:dLbls>
        <c:marker val="1"/>
        <c:smooth val="0"/>
        <c:axId val="108787200"/>
        <c:axId val="108788736"/>
      </c:lineChart>
      <c:catAx>
        <c:axId val="108787200"/>
        <c:scaling>
          <c:orientation val="minMax"/>
        </c:scaling>
        <c:delete val="0"/>
        <c:axPos val="b"/>
        <c:majorTickMark val="none"/>
        <c:minorTickMark val="none"/>
        <c:tickLblPos val="nextTo"/>
        <c:txPr>
          <a:bodyPr rot="-3300000"/>
          <a:lstStyle/>
          <a:p>
            <a:pPr>
              <a:defRPr/>
            </a:pPr>
            <a:endParaRPr lang="en-US"/>
          </a:p>
        </c:txPr>
        <c:crossAx val="108788736"/>
        <c:crosses val="autoZero"/>
        <c:auto val="1"/>
        <c:lblAlgn val="ctr"/>
        <c:lblOffset val="100"/>
        <c:noMultiLvlLbl val="0"/>
      </c:catAx>
      <c:valAx>
        <c:axId val="108788736"/>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108787200"/>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Door Count</a:t>
            </a:r>
          </a:p>
        </c:rich>
      </c:tx>
      <c:overlay val="0"/>
    </c:title>
    <c:autoTitleDeleted val="0"/>
    <c:plotArea>
      <c:layout/>
      <c:lineChart>
        <c:grouping val="standard"/>
        <c:varyColors val="0"/>
        <c:ser>
          <c:idx val="0"/>
          <c:order val="0"/>
          <c:tx>
            <c:v>Monday-Thursday</c:v>
          </c:tx>
          <c:marker>
            <c:symbol val="none"/>
          </c:marker>
          <c:cat>
            <c:strRef>
              <c:f>'Report Calc ALT'!$A$2:$A$62</c:f>
              <c:strCache>
                <c:ptCount val="61"/>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strCache>
            </c:strRef>
          </c:cat>
          <c:val>
            <c:numRef>
              <c:f>'Report Calc ALT'!$B$2:$B$62</c:f>
              <c:numCache>
                <c:formatCode>0</c:formatCode>
                <c:ptCount val="61"/>
                <c:pt idx="0">
                  <c:v>12794.08</c:v>
                </c:pt>
                <c:pt idx="1">
                  <c:v>25183.599999999999</c:v>
                </c:pt>
                <c:pt idx="2">
                  <c:v>33229.039999999994</c:v>
                </c:pt>
                <c:pt idx="3">
                  <c:v>24653.199999999997</c:v>
                </c:pt>
                <c:pt idx="4">
                  <c:v>33251.4</c:v>
                </c:pt>
                <c:pt idx="5">
                  <c:v>14776.840000000002</c:v>
                </c:pt>
                <c:pt idx="6">
                  <c:v>18934.760000000002</c:v>
                </c:pt>
                <c:pt idx="7">
                  <c:v>15737.28</c:v>
                </c:pt>
                <c:pt idx="8">
                  <c:v>22301.24</c:v>
                </c:pt>
                <c:pt idx="9">
                  <c:v>37928.279999999992</c:v>
                </c:pt>
                <c:pt idx="10">
                  <c:v>40062.359999999993</c:v>
                </c:pt>
                <c:pt idx="11">
                  <c:v>32506.760000000002</c:v>
                </c:pt>
                <c:pt idx="12">
                  <c:v>10798.839999999998</c:v>
                </c:pt>
                <c:pt idx="13">
                  <c:v>23665.72</c:v>
                </c:pt>
                <c:pt idx="14">
                  <c:v>29174.079999999998</c:v>
                </c:pt>
                <c:pt idx="15">
                  <c:v>23840.959999999999</c:v>
                </c:pt>
                <c:pt idx="16">
                  <c:v>29448.639999999999</c:v>
                </c:pt>
                <c:pt idx="17">
                  <c:v>13457.6</c:v>
                </c:pt>
                <c:pt idx="18">
                  <c:v>11518.52</c:v>
                </c:pt>
                <c:pt idx="19">
                  <c:v>10927.279999999999</c:v>
                </c:pt>
                <c:pt idx="20">
                  <c:v>21652.280000000002</c:v>
                </c:pt>
                <c:pt idx="21">
                  <c:v>35165</c:v>
                </c:pt>
                <c:pt idx="22">
                  <c:v>33645.040000000001</c:v>
                </c:pt>
                <c:pt idx="23">
                  <c:v>31949.320000000007</c:v>
                </c:pt>
                <c:pt idx="24">
                  <c:v>8822.3200000000015</c:v>
                </c:pt>
                <c:pt idx="25">
                  <c:v>23138.960000000003</c:v>
                </c:pt>
                <c:pt idx="26">
                  <c:v>27836.120000000006</c:v>
                </c:pt>
                <c:pt idx="27">
                  <c:v>20370.999999999996</c:v>
                </c:pt>
                <c:pt idx="28">
                  <c:v>25392.639999999996</c:v>
                </c:pt>
                <c:pt idx="29">
                  <c:v>10664.16</c:v>
                </c:pt>
                <c:pt idx="30">
                  <c:v>11031.8</c:v>
                </c:pt>
                <c:pt idx="31">
                  <c:v>10674.560000000001</c:v>
                </c:pt>
                <c:pt idx="32">
                  <c:v>15888.600000000002</c:v>
                </c:pt>
                <c:pt idx="33">
                  <c:v>26550.160000000003</c:v>
                </c:pt>
                <c:pt idx="34">
                  <c:v>29338.399999999998</c:v>
                </c:pt>
                <c:pt idx="35">
                  <c:v>19865.04</c:v>
                </c:pt>
                <c:pt idx="36">
                  <c:v>8835.32</c:v>
                </c:pt>
                <c:pt idx="37">
                  <c:v>19564.48</c:v>
                </c:pt>
                <c:pt idx="38">
                  <c:v>21661.639999999996</c:v>
                </c:pt>
                <c:pt idx="39">
                  <c:v>15646.279999999999</c:v>
                </c:pt>
                <c:pt idx="40">
                  <c:v>22761.96</c:v>
                </c:pt>
                <c:pt idx="41">
                  <c:v>10652.2</c:v>
                </c:pt>
                <c:pt idx="42">
                  <c:v>9501.9600000000009</c:v>
                </c:pt>
                <c:pt idx="43">
                  <c:v>9903.92</c:v>
                </c:pt>
                <c:pt idx="44">
                  <c:v>16986.32</c:v>
                </c:pt>
                <c:pt idx="45">
                  <c:v>27335.360000000001</c:v>
                </c:pt>
                <c:pt idx="46">
                  <c:v>31147.480000000003</c:v>
                </c:pt>
                <c:pt idx="47">
                  <c:v>21774.48</c:v>
                </c:pt>
                <c:pt idx="48">
                  <c:v>10033.92</c:v>
                </c:pt>
                <c:pt idx="49">
                  <c:v>20623.199999999997</c:v>
                </c:pt>
                <c:pt idx="50">
                  <c:v>22236.240000000002</c:v>
                </c:pt>
                <c:pt idx="51">
                  <c:v>16196.439999999999</c:v>
                </c:pt>
                <c:pt idx="52">
                  <c:v>23166</c:v>
                </c:pt>
                <c:pt idx="53">
                  <c:v>7751.119999999999</c:v>
                </c:pt>
                <c:pt idx="54">
                  <c:v>7806.7599999999993</c:v>
                </c:pt>
                <c:pt idx="55">
                  <c:v>9253.92</c:v>
                </c:pt>
                <c:pt idx="56">
                  <c:v>12338.039999999999</c:v>
                </c:pt>
                <c:pt idx="57">
                  <c:v>28718.04</c:v>
                </c:pt>
                <c:pt idx="58">
                  <c:v>30092.400000000001</c:v>
                </c:pt>
                <c:pt idx="59">
                  <c:v>23509.199999999997</c:v>
                </c:pt>
                <c:pt idx="60">
                  <c:v>12504.960000000001</c:v>
                </c:pt>
              </c:numCache>
            </c:numRef>
          </c:val>
          <c:smooth val="0"/>
        </c:ser>
        <c:ser>
          <c:idx val="1"/>
          <c:order val="1"/>
          <c:tx>
            <c:v>Friday</c:v>
          </c:tx>
          <c:marker>
            <c:symbol val="none"/>
          </c:marker>
          <c:cat>
            <c:strRef>
              <c:f>'Report Calc ALT'!$A$2:$A$62</c:f>
              <c:strCache>
                <c:ptCount val="61"/>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strCache>
            </c:strRef>
          </c:cat>
          <c:val>
            <c:numRef>
              <c:f>'Report Calc ALT'!$C$2:$C$62</c:f>
              <c:numCache>
                <c:formatCode>0</c:formatCode>
                <c:ptCount val="61"/>
                <c:pt idx="0">
                  <c:v>1542.8400000000001</c:v>
                </c:pt>
                <c:pt idx="1">
                  <c:v>3426.28</c:v>
                </c:pt>
                <c:pt idx="2">
                  <c:v>3602.56</c:v>
                </c:pt>
                <c:pt idx="3">
                  <c:v>2389.4</c:v>
                </c:pt>
                <c:pt idx="4">
                  <c:v>3125.72</c:v>
                </c:pt>
                <c:pt idx="5">
                  <c:v>1113.32</c:v>
                </c:pt>
                <c:pt idx="6">
                  <c:v>1442.48</c:v>
                </c:pt>
                <c:pt idx="7">
                  <c:v>1618.24</c:v>
                </c:pt>
                <c:pt idx="8">
                  <c:v>2111.1999999999998</c:v>
                </c:pt>
                <c:pt idx="9">
                  <c:v>4437.68</c:v>
                </c:pt>
                <c:pt idx="10">
                  <c:v>5045.04</c:v>
                </c:pt>
                <c:pt idx="11">
                  <c:v>3201.12</c:v>
                </c:pt>
                <c:pt idx="12">
                  <c:v>1203.8</c:v>
                </c:pt>
                <c:pt idx="13">
                  <c:v>2977</c:v>
                </c:pt>
                <c:pt idx="14">
                  <c:v>3684.2</c:v>
                </c:pt>
                <c:pt idx="15">
                  <c:v>1755</c:v>
                </c:pt>
                <c:pt idx="16">
                  <c:v>4697.68</c:v>
                </c:pt>
                <c:pt idx="17">
                  <c:v>1167.9199999999998</c:v>
                </c:pt>
                <c:pt idx="18">
                  <c:v>848.63999999999987</c:v>
                </c:pt>
                <c:pt idx="19">
                  <c:v>1373.32</c:v>
                </c:pt>
                <c:pt idx="20">
                  <c:v>2016.04</c:v>
                </c:pt>
                <c:pt idx="21">
                  <c:v>7283.64</c:v>
                </c:pt>
                <c:pt idx="22">
                  <c:v>3995.16</c:v>
                </c:pt>
                <c:pt idx="23">
                  <c:v>1914.6399999999999</c:v>
                </c:pt>
                <c:pt idx="24">
                  <c:v>1140.8800000000001</c:v>
                </c:pt>
                <c:pt idx="25">
                  <c:v>2971.8</c:v>
                </c:pt>
                <c:pt idx="26">
                  <c:v>3397.16</c:v>
                </c:pt>
                <c:pt idx="27">
                  <c:v>2331.6799999999998</c:v>
                </c:pt>
                <c:pt idx="28">
                  <c:v>2635.36</c:v>
                </c:pt>
                <c:pt idx="29">
                  <c:v>843.96</c:v>
                </c:pt>
                <c:pt idx="30">
                  <c:v>1170</c:v>
                </c:pt>
                <c:pt idx="31">
                  <c:v>4073.68</c:v>
                </c:pt>
                <c:pt idx="32">
                  <c:v>2678</c:v>
                </c:pt>
                <c:pt idx="33">
                  <c:v>3341.5200000000004</c:v>
                </c:pt>
                <c:pt idx="34">
                  <c:v>2816.32</c:v>
                </c:pt>
                <c:pt idx="35">
                  <c:v>3949.3999999999996</c:v>
                </c:pt>
                <c:pt idx="36">
                  <c:v>809.6400000000001</c:v>
                </c:pt>
                <c:pt idx="37">
                  <c:v>2219.3599999999997</c:v>
                </c:pt>
                <c:pt idx="38">
                  <c:v>2578.16</c:v>
                </c:pt>
                <c:pt idx="39">
                  <c:v>2096.12</c:v>
                </c:pt>
                <c:pt idx="40">
                  <c:v>2379.52</c:v>
                </c:pt>
                <c:pt idx="41">
                  <c:v>900.6400000000001</c:v>
                </c:pt>
                <c:pt idx="42">
                  <c:v>809.64</c:v>
                </c:pt>
                <c:pt idx="43">
                  <c:v>760.76</c:v>
                </c:pt>
                <c:pt idx="44">
                  <c:v>1918.8000000000002</c:v>
                </c:pt>
                <c:pt idx="45">
                  <c:v>3178.2400000000002</c:v>
                </c:pt>
                <c:pt idx="46">
                  <c:v>2246.92</c:v>
                </c:pt>
                <c:pt idx="47">
                  <c:v>2539.6800000000003</c:v>
                </c:pt>
                <c:pt idx="48">
                  <c:v>693.16</c:v>
                </c:pt>
                <c:pt idx="49">
                  <c:v>2579.7199999999998</c:v>
                </c:pt>
                <c:pt idx="50">
                  <c:v>1914.12</c:v>
                </c:pt>
                <c:pt idx="51">
                  <c:v>1202.76</c:v>
                </c:pt>
                <c:pt idx="52">
                  <c:v>2222.48</c:v>
                </c:pt>
                <c:pt idx="53">
                  <c:v>790.92</c:v>
                </c:pt>
                <c:pt idx="54">
                  <c:v>637</c:v>
                </c:pt>
                <c:pt idx="55">
                  <c:v>685.36</c:v>
                </c:pt>
                <c:pt idx="56">
                  <c:v>1957.8000000000002</c:v>
                </c:pt>
                <c:pt idx="57">
                  <c:v>2617.6799999999998</c:v>
                </c:pt>
                <c:pt idx="58">
                  <c:v>3226.08</c:v>
                </c:pt>
                <c:pt idx="59">
                  <c:v>1879.2799999999997</c:v>
                </c:pt>
                <c:pt idx="60">
                  <c:v>670.28</c:v>
                </c:pt>
              </c:numCache>
            </c:numRef>
          </c:val>
          <c:smooth val="0"/>
        </c:ser>
        <c:dLbls>
          <c:showLegendKey val="0"/>
          <c:showVal val="0"/>
          <c:showCatName val="0"/>
          <c:showSerName val="0"/>
          <c:showPercent val="0"/>
          <c:showBubbleSize val="0"/>
        </c:dLbls>
        <c:marker val="1"/>
        <c:smooth val="0"/>
        <c:axId val="108581248"/>
        <c:axId val="108582784"/>
      </c:lineChart>
      <c:catAx>
        <c:axId val="108581248"/>
        <c:scaling>
          <c:orientation val="minMax"/>
        </c:scaling>
        <c:delete val="0"/>
        <c:axPos val="b"/>
        <c:majorTickMark val="none"/>
        <c:minorTickMark val="none"/>
        <c:tickLblPos val="nextTo"/>
        <c:txPr>
          <a:bodyPr rot="-3300000"/>
          <a:lstStyle/>
          <a:p>
            <a:pPr>
              <a:defRPr/>
            </a:pPr>
            <a:endParaRPr lang="en-US"/>
          </a:p>
        </c:txPr>
        <c:crossAx val="108582784"/>
        <c:crosses val="autoZero"/>
        <c:auto val="1"/>
        <c:lblAlgn val="ctr"/>
        <c:lblOffset val="100"/>
        <c:noMultiLvlLbl val="0"/>
      </c:catAx>
      <c:valAx>
        <c:axId val="108582784"/>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108581248"/>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07/21/2014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'07-21-2014'!$J$9:$J$13</c:f>
              <c:strCache>
                <c:ptCount val="5"/>
                <c:pt idx="0">
                  <c:v>Total Monday</c:v>
                </c:pt>
                <c:pt idx="1">
                  <c:v>Total Tuesday</c:v>
                </c:pt>
                <c:pt idx="2">
                  <c:v>Total Wednesday</c:v>
                </c:pt>
                <c:pt idx="3">
                  <c:v>Total Thursday</c:v>
                </c:pt>
                <c:pt idx="4">
                  <c:v>Total Friday</c:v>
                </c:pt>
              </c:strCache>
            </c:strRef>
          </c:cat>
          <c:val>
            <c:numRef>
              <c:f>'07-21-2014'!$K$9:$K$13</c:f>
              <c:numCache>
                <c:formatCode>General</c:formatCode>
                <c:ptCount val="5"/>
                <c:pt idx="0">
                  <c:v>472.5</c:v>
                </c:pt>
                <c:pt idx="1">
                  <c:v>491.5</c:v>
                </c:pt>
                <c:pt idx="2">
                  <c:v>387</c:v>
                </c:pt>
                <c:pt idx="3">
                  <c:v>446</c:v>
                </c:pt>
                <c:pt idx="4">
                  <c:v>148</c:v>
                </c:pt>
              </c:numCache>
            </c:numRef>
          </c:val>
          <c:smooth val="0"/>
        </c:ser>
        <c:dLbls>
          <c:showLegendKey val="0"/>
          <c:showVal val="0"/>
          <c:showCatName val="0"/>
          <c:showSerName val="0"/>
          <c:showPercent val="0"/>
          <c:showBubbleSize val="0"/>
        </c:dLbls>
        <c:marker val="1"/>
        <c:smooth val="0"/>
        <c:axId val="97312768"/>
        <c:axId val="97315072"/>
      </c:lineChart>
      <c:catAx>
        <c:axId val="9731276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315072"/>
        <c:crosses val="autoZero"/>
        <c:auto val="1"/>
        <c:lblAlgn val="ctr"/>
        <c:lblOffset val="100"/>
        <c:tickLblSkip val="1"/>
        <c:tickMarkSkip val="1"/>
        <c:noMultiLvlLbl val="0"/>
      </c:catAx>
      <c:valAx>
        <c:axId val="9731507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31276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07/28/2014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'07-28-2014'!$J$9:$J$13</c:f>
              <c:strCache>
                <c:ptCount val="5"/>
                <c:pt idx="0">
                  <c:v>Total Monday</c:v>
                </c:pt>
                <c:pt idx="1">
                  <c:v>Total Tuesday</c:v>
                </c:pt>
                <c:pt idx="2">
                  <c:v>Total Wednesday</c:v>
                </c:pt>
                <c:pt idx="3">
                  <c:v>Total Thursday</c:v>
                </c:pt>
                <c:pt idx="4">
                  <c:v>Total Friday</c:v>
                </c:pt>
              </c:strCache>
            </c:strRef>
          </c:cat>
          <c:val>
            <c:numRef>
              <c:f>'07-28-2014'!$K$9:$K$13</c:f>
              <c:numCache>
                <c:formatCode>General</c:formatCode>
                <c:ptCount val="5"/>
                <c:pt idx="0">
                  <c:v>447.5</c:v>
                </c:pt>
                <c:pt idx="1">
                  <c:v>505</c:v>
                </c:pt>
                <c:pt idx="2">
                  <c:v>488</c:v>
                </c:pt>
                <c:pt idx="3">
                  <c:v>507.5</c:v>
                </c:pt>
                <c:pt idx="4">
                  <c:v>169</c:v>
                </c:pt>
              </c:numCache>
            </c:numRef>
          </c:val>
          <c:smooth val="0"/>
        </c:ser>
        <c:dLbls>
          <c:showLegendKey val="0"/>
          <c:showVal val="0"/>
          <c:showCatName val="0"/>
          <c:showSerName val="0"/>
          <c:showPercent val="0"/>
          <c:showBubbleSize val="0"/>
        </c:dLbls>
        <c:marker val="1"/>
        <c:smooth val="0"/>
        <c:axId val="97417088"/>
        <c:axId val="97448320"/>
      </c:lineChart>
      <c:catAx>
        <c:axId val="974170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448320"/>
        <c:crosses val="autoZero"/>
        <c:auto val="1"/>
        <c:lblAlgn val="ctr"/>
        <c:lblOffset val="100"/>
        <c:tickLblSkip val="1"/>
        <c:tickMarkSkip val="1"/>
        <c:noMultiLvlLbl val="0"/>
      </c:catAx>
      <c:valAx>
        <c:axId val="974483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4170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08/04/2014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'08-04-2014'!$J$9:$J$13</c:f>
              <c:strCache>
                <c:ptCount val="5"/>
                <c:pt idx="0">
                  <c:v>Total Monday</c:v>
                </c:pt>
                <c:pt idx="1">
                  <c:v>Total Tuesday</c:v>
                </c:pt>
                <c:pt idx="2">
                  <c:v>Total Wednesday</c:v>
                </c:pt>
                <c:pt idx="3">
                  <c:v>Total Thursday</c:v>
                </c:pt>
                <c:pt idx="4">
                  <c:v>Total Friday</c:v>
                </c:pt>
              </c:strCache>
            </c:strRef>
          </c:cat>
          <c:val>
            <c:numRef>
              <c:f>'08-04-2014'!$K$9:$K$13</c:f>
              <c:numCache>
                <c:formatCode>General</c:formatCode>
                <c:ptCount val="5"/>
                <c:pt idx="0">
                  <c:v>464.5</c:v>
                </c:pt>
                <c:pt idx="1">
                  <c:v>610.5</c:v>
                </c:pt>
                <c:pt idx="2">
                  <c:v>507</c:v>
                </c:pt>
                <c:pt idx="3">
                  <c:v>525</c:v>
                </c:pt>
                <c:pt idx="4">
                  <c:v>221</c:v>
                </c:pt>
              </c:numCache>
            </c:numRef>
          </c:val>
          <c:smooth val="0"/>
        </c:ser>
        <c:dLbls>
          <c:showLegendKey val="0"/>
          <c:showVal val="0"/>
          <c:showCatName val="0"/>
          <c:showSerName val="0"/>
          <c:showPercent val="0"/>
          <c:showBubbleSize val="0"/>
        </c:dLbls>
        <c:marker val="1"/>
        <c:smooth val="0"/>
        <c:axId val="98679040"/>
        <c:axId val="98763520"/>
      </c:lineChart>
      <c:catAx>
        <c:axId val="9867904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763520"/>
        <c:crosses val="autoZero"/>
        <c:auto val="1"/>
        <c:lblAlgn val="ctr"/>
        <c:lblOffset val="100"/>
        <c:tickLblSkip val="1"/>
        <c:tickMarkSkip val="1"/>
        <c:noMultiLvlLbl val="0"/>
      </c:catAx>
      <c:valAx>
        <c:axId val="987635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67904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08/11/2014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'08-11-2014'!$J$9:$J$13</c:f>
              <c:strCache>
                <c:ptCount val="5"/>
                <c:pt idx="0">
                  <c:v>Total Monday</c:v>
                </c:pt>
                <c:pt idx="1">
                  <c:v>Total Tuesday</c:v>
                </c:pt>
                <c:pt idx="2">
                  <c:v>Total Wednesday</c:v>
                </c:pt>
                <c:pt idx="3">
                  <c:v>Total Thursday</c:v>
                </c:pt>
                <c:pt idx="4">
                  <c:v>Total Friday</c:v>
                </c:pt>
              </c:strCache>
            </c:strRef>
          </c:cat>
          <c:val>
            <c:numRef>
              <c:f>'08-11-2014'!$K$9:$K$13</c:f>
              <c:numCache>
                <c:formatCode>General</c:formatCode>
                <c:ptCount val="5"/>
                <c:pt idx="0">
                  <c:v>424</c:v>
                </c:pt>
                <c:pt idx="1">
                  <c:v>442.5</c:v>
                </c:pt>
                <c:pt idx="2">
                  <c:v>196</c:v>
                </c:pt>
                <c:pt idx="3">
                  <c:v>157.5</c:v>
                </c:pt>
                <c:pt idx="4">
                  <c:v>155.5</c:v>
                </c:pt>
              </c:numCache>
            </c:numRef>
          </c:val>
          <c:smooth val="0"/>
        </c:ser>
        <c:dLbls>
          <c:showLegendKey val="0"/>
          <c:showVal val="0"/>
          <c:showCatName val="0"/>
          <c:showSerName val="0"/>
          <c:showPercent val="0"/>
          <c:showBubbleSize val="0"/>
        </c:dLbls>
        <c:marker val="1"/>
        <c:smooth val="0"/>
        <c:axId val="98786304"/>
        <c:axId val="98817536"/>
      </c:lineChart>
      <c:catAx>
        <c:axId val="987863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817536"/>
        <c:crosses val="autoZero"/>
        <c:auto val="1"/>
        <c:lblAlgn val="ctr"/>
        <c:lblOffset val="100"/>
        <c:tickLblSkip val="1"/>
        <c:tickMarkSkip val="1"/>
        <c:noMultiLvlLbl val="0"/>
      </c:catAx>
      <c:valAx>
        <c:axId val="988175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7863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08/18/2014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'08-18-2014'!$J$9:$J$13</c:f>
              <c:strCache>
                <c:ptCount val="5"/>
                <c:pt idx="0">
                  <c:v>Total Monday</c:v>
                </c:pt>
                <c:pt idx="1">
                  <c:v>Total Tuesday</c:v>
                </c:pt>
                <c:pt idx="2">
                  <c:v>Total Wednesday</c:v>
                </c:pt>
                <c:pt idx="3">
                  <c:v>Total Thursday</c:v>
                </c:pt>
                <c:pt idx="4">
                  <c:v>Total Friday</c:v>
                </c:pt>
              </c:strCache>
            </c:strRef>
          </c:cat>
          <c:val>
            <c:numRef>
              <c:f>'08-18-2014'!$K$9:$K$13</c:f>
              <c:numCache>
                <c:formatCode>General</c:formatCode>
                <c:ptCount val="5"/>
                <c:pt idx="0">
                  <c:v>291</c:v>
                </c:pt>
                <c:pt idx="1">
                  <c:v>254.5</c:v>
                </c:pt>
                <c:pt idx="2">
                  <c:v>292.5</c:v>
                </c:pt>
                <c:pt idx="3">
                  <c:v>1465.5</c:v>
                </c:pt>
                <c:pt idx="4">
                  <c:v>529</c:v>
                </c:pt>
              </c:numCache>
            </c:numRef>
          </c:val>
          <c:smooth val="0"/>
        </c:ser>
        <c:dLbls>
          <c:showLegendKey val="0"/>
          <c:showVal val="0"/>
          <c:showCatName val="0"/>
          <c:showSerName val="0"/>
          <c:showPercent val="0"/>
          <c:showBubbleSize val="0"/>
        </c:dLbls>
        <c:marker val="1"/>
        <c:smooth val="0"/>
        <c:axId val="98862208"/>
        <c:axId val="98864512"/>
      </c:lineChart>
      <c:catAx>
        <c:axId val="988622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864512"/>
        <c:crosses val="autoZero"/>
        <c:auto val="1"/>
        <c:lblAlgn val="ctr"/>
        <c:lblOffset val="100"/>
        <c:tickLblSkip val="1"/>
        <c:tickMarkSkip val="1"/>
        <c:noMultiLvlLbl val="0"/>
      </c:catAx>
      <c:valAx>
        <c:axId val="9886451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8622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08/25/2014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'08-25-2014'!$J$9:$J$13</c:f>
              <c:strCache>
                <c:ptCount val="5"/>
                <c:pt idx="0">
                  <c:v>Total Monday</c:v>
                </c:pt>
                <c:pt idx="1">
                  <c:v>Total Tuesday</c:v>
                </c:pt>
                <c:pt idx="2">
                  <c:v>Total Wednesday</c:v>
                </c:pt>
                <c:pt idx="3">
                  <c:v>Total Thursday</c:v>
                </c:pt>
                <c:pt idx="4">
                  <c:v>Total Friday</c:v>
                </c:pt>
              </c:strCache>
            </c:strRef>
          </c:cat>
          <c:val>
            <c:numRef>
              <c:f>'08-25-2014'!$K$9:$K$13</c:f>
              <c:numCache>
                <c:formatCode>General</c:formatCode>
                <c:ptCount val="5"/>
                <c:pt idx="0">
                  <c:v>1451.5</c:v>
                </c:pt>
                <c:pt idx="1">
                  <c:v>1615</c:v>
                </c:pt>
                <c:pt idx="2">
                  <c:v>1562.5</c:v>
                </c:pt>
                <c:pt idx="3">
                  <c:v>1604</c:v>
                </c:pt>
                <c:pt idx="4">
                  <c:v>808</c:v>
                </c:pt>
              </c:numCache>
            </c:numRef>
          </c:val>
          <c:smooth val="0"/>
        </c:ser>
        <c:dLbls>
          <c:showLegendKey val="0"/>
          <c:showVal val="0"/>
          <c:showCatName val="0"/>
          <c:showSerName val="0"/>
          <c:showPercent val="0"/>
          <c:showBubbleSize val="0"/>
        </c:dLbls>
        <c:marker val="1"/>
        <c:smooth val="0"/>
        <c:axId val="100302208"/>
        <c:axId val="100321152"/>
      </c:lineChart>
      <c:catAx>
        <c:axId val="1003022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321152"/>
        <c:crosses val="autoZero"/>
        <c:auto val="1"/>
        <c:lblAlgn val="ctr"/>
        <c:lblOffset val="100"/>
        <c:tickLblSkip val="1"/>
        <c:tickMarkSkip val="1"/>
        <c:noMultiLvlLbl val="0"/>
      </c:catAx>
      <c:valAx>
        <c:axId val="1003211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03022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4</xdr:col>
      <xdr:colOff>609598</xdr:colOff>
      <xdr:row>0</xdr:row>
      <xdr:rowOff>190499</xdr:rowOff>
    </xdr:from>
    <xdr:to>
      <xdr:col>22</xdr:col>
      <xdr:colOff>600075</xdr:colOff>
      <xdr:row>16</xdr:row>
      <xdr:rowOff>85724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609598</xdr:colOff>
      <xdr:row>18</xdr:row>
      <xdr:rowOff>0</xdr:rowOff>
    </xdr:from>
    <xdr:to>
      <xdr:col>22</xdr:col>
      <xdr:colOff>600075</xdr:colOff>
      <xdr:row>37</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609598</xdr:colOff>
      <xdr:row>0</xdr:row>
      <xdr:rowOff>190499</xdr:rowOff>
    </xdr:from>
    <xdr:to>
      <xdr:col>22</xdr:col>
      <xdr:colOff>600075</xdr:colOff>
      <xdr:row>16</xdr:row>
      <xdr:rowOff>85724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609598</xdr:colOff>
      <xdr:row>18</xdr:row>
      <xdr:rowOff>0</xdr:rowOff>
    </xdr:from>
    <xdr:to>
      <xdr:col>22</xdr:col>
      <xdr:colOff>600075</xdr:colOff>
      <xdr:row>36</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41820</v>
      </c>
      <c r="C3" s="3">
        <v>41824</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24">
        <v>798980</v>
      </c>
      <c r="C9" s="24">
        <v>799770</v>
      </c>
      <c r="D9" s="25"/>
      <c r="E9" s="24">
        <v>65999</v>
      </c>
      <c r="F9" s="24">
        <v>66018</v>
      </c>
      <c r="G9" s="25"/>
      <c r="H9" s="24">
        <v>362883</v>
      </c>
      <c r="I9" s="24">
        <v>362947</v>
      </c>
      <c r="J9" s="1" t="s">
        <v>15</v>
      </c>
      <c r="K9" s="1">
        <f>SUM(C9-B9+F9-E9+I9-H9)/2</f>
        <v>436.5</v>
      </c>
      <c r="L9" s="1">
        <f>SUM(C9-B9+F9-E9+I9-H9)</f>
        <v>873</v>
      </c>
      <c r="M9" s="1">
        <f>SUM(K9*0.04+K9)</f>
        <v>453.96</v>
      </c>
    </row>
    <row r="10" spans="1:13" ht="34.5" customHeight="1" x14ac:dyDescent="0.2">
      <c r="A10" s="2" t="s">
        <v>16</v>
      </c>
      <c r="B10" s="24">
        <v>799797</v>
      </c>
      <c r="C10" s="24">
        <v>800679</v>
      </c>
      <c r="D10" s="25"/>
      <c r="E10" s="24">
        <v>66022</v>
      </c>
      <c r="F10" s="24">
        <v>66044</v>
      </c>
      <c r="G10" s="25"/>
      <c r="H10" s="24">
        <v>362984</v>
      </c>
      <c r="I10" s="24">
        <v>363046</v>
      </c>
      <c r="J10" s="1" t="s">
        <v>17</v>
      </c>
      <c r="K10" s="1">
        <f>SUM(C10-B10+F10-E10+I10-H10)/2</f>
        <v>483</v>
      </c>
      <c r="L10" s="1">
        <f>SUM(C10-B10+F10-E10+I10-H10)</f>
        <v>966</v>
      </c>
      <c r="M10" s="1">
        <f>SUM(K10*0.04+K10)</f>
        <v>502.32</v>
      </c>
    </row>
    <row r="11" spans="1:13" ht="34.5" customHeight="1" x14ac:dyDescent="0.2">
      <c r="A11" s="2" t="s">
        <v>18</v>
      </c>
      <c r="B11" s="24">
        <v>800702</v>
      </c>
      <c r="C11" s="24">
        <v>801423</v>
      </c>
      <c r="D11" s="25"/>
      <c r="E11" s="24">
        <v>66055</v>
      </c>
      <c r="F11" s="24">
        <v>66092</v>
      </c>
      <c r="G11" s="25"/>
      <c r="H11" s="24">
        <v>363091</v>
      </c>
      <c r="I11" s="24">
        <v>363148</v>
      </c>
      <c r="J11" s="1" t="s">
        <v>19</v>
      </c>
      <c r="K11" s="1">
        <f>SUM(C11-B11+F11-E11+I11-H11)/2</f>
        <v>407.5</v>
      </c>
      <c r="L11" s="1">
        <f>SUM(C11-B11+F11-E11+I11-H11)</f>
        <v>815</v>
      </c>
      <c r="M11" s="1">
        <f>SUM(K11*0.04+K11)</f>
        <v>423.8</v>
      </c>
    </row>
    <row r="12" spans="1:13" ht="34.5" customHeight="1" x14ac:dyDescent="0.2">
      <c r="A12" s="2" t="s">
        <v>20</v>
      </c>
      <c r="B12" s="24">
        <v>801445</v>
      </c>
      <c r="C12" s="24">
        <v>802194</v>
      </c>
      <c r="D12" s="25"/>
      <c r="E12" s="24">
        <v>66098</v>
      </c>
      <c r="F12" s="24">
        <v>66126</v>
      </c>
      <c r="G12" s="25"/>
      <c r="H12" s="24">
        <v>363183</v>
      </c>
      <c r="I12" s="24">
        <v>363267</v>
      </c>
      <c r="J12" s="1" t="s">
        <v>21</v>
      </c>
      <c r="K12" s="1">
        <f>SUM(C12-B12+F12-E12+I12-H12)/2</f>
        <v>430.5</v>
      </c>
      <c r="L12" s="1">
        <f>SUM(C12-B12+F12-E12+I12-H12)</f>
        <v>861</v>
      </c>
      <c r="M12" s="1">
        <f>SUM(K12*0.04+K12)</f>
        <v>447.72</v>
      </c>
    </row>
    <row r="13" spans="1:13" ht="34.5" customHeight="1" x14ac:dyDescent="0.25">
      <c r="A13" s="2" t="s">
        <v>22</v>
      </c>
      <c r="B13" s="23"/>
      <c r="C13" s="23"/>
      <c r="D13" s="22"/>
      <c r="E13" s="23"/>
      <c r="F13" s="23"/>
      <c r="G13" s="22"/>
      <c r="H13" s="23"/>
      <c r="I13" s="23"/>
      <c r="J13" s="1" t="s">
        <v>23</v>
      </c>
      <c r="K13" s="1">
        <f>SUM(C13-B13+F13-E13+I13-H13)/2</f>
        <v>0</v>
      </c>
      <c r="L13" s="1">
        <f>SUM(C13-B13+F13-E13+I13-H13)</f>
        <v>0</v>
      </c>
      <c r="M13" s="1">
        <f>SUM(K13*0.04+K13)</f>
        <v>0</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41883</v>
      </c>
      <c r="C3" s="3">
        <v>41887</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8">
        <v>844963</v>
      </c>
      <c r="C10" s="8">
        <v>848274</v>
      </c>
      <c r="D10" s="9"/>
      <c r="E10" s="26"/>
      <c r="F10" s="26"/>
      <c r="G10" s="9"/>
      <c r="H10" s="8">
        <v>368505</v>
      </c>
      <c r="I10" s="8">
        <v>368837</v>
      </c>
      <c r="J10" s="1" t="s">
        <v>17</v>
      </c>
      <c r="K10" s="1">
        <f>SUM(C10-B10+F10-E10+I10-H10)/2</f>
        <v>1821.5</v>
      </c>
      <c r="L10" s="1">
        <f>SUM(C10-B10+F10-E10+I10-H10)</f>
        <v>3643</v>
      </c>
      <c r="M10" s="1">
        <f>SUM(K10*0.04+K10)</f>
        <v>1894.36</v>
      </c>
    </row>
    <row r="11" spans="1:13" ht="34.5" customHeight="1" x14ac:dyDescent="0.2">
      <c r="A11" s="2" t="s">
        <v>18</v>
      </c>
      <c r="B11" s="8">
        <v>848311</v>
      </c>
      <c r="C11" s="8">
        <v>850875</v>
      </c>
      <c r="D11" s="9"/>
      <c r="E11" s="26"/>
      <c r="F11" s="26"/>
      <c r="G11" s="9"/>
      <c r="H11" s="8">
        <v>368880</v>
      </c>
      <c r="I11" s="8">
        <v>369125</v>
      </c>
      <c r="J11" s="1" t="s">
        <v>19</v>
      </c>
      <c r="K11" s="1">
        <f>SUM(C11-B11+F11-E11+I11-H11)/2</f>
        <v>1404.5</v>
      </c>
      <c r="L11" s="1">
        <f>SUM(C11-B11+F11-E11+I11-H11)</f>
        <v>2809</v>
      </c>
      <c r="M11" s="1">
        <f>SUM(K11*0.04+K11)</f>
        <v>1460.68</v>
      </c>
    </row>
    <row r="12" spans="1:13" ht="34.5" customHeight="1" x14ac:dyDescent="0.2">
      <c r="A12" s="2" t="s">
        <v>20</v>
      </c>
      <c r="B12" s="8">
        <v>850907</v>
      </c>
      <c r="C12" s="8">
        <v>853935</v>
      </c>
      <c r="D12" s="9"/>
      <c r="E12" s="26"/>
      <c r="F12" s="26"/>
      <c r="G12" s="9"/>
      <c r="H12" s="8">
        <v>369167</v>
      </c>
      <c r="I12" s="8">
        <v>369627</v>
      </c>
      <c r="J12" s="1" t="s">
        <v>21</v>
      </c>
      <c r="K12" s="1">
        <f>SUM(C12-B12+F12-E12+I12-H12)/2</f>
        <v>1744</v>
      </c>
      <c r="L12" s="1">
        <f>SUM(C12-B12+F12-E12+I12-H12)</f>
        <v>3488</v>
      </c>
      <c r="M12" s="1">
        <f>SUM(K12*0.04+K12)</f>
        <v>1813.76</v>
      </c>
    </row>
    <row r="13" spans="1:13" ht="34.5" customHeight="1" x14ac:dyDescent="0.2">
      <c r="A13" s="2" t="s">
        <v>22</v>
      </c>
      <c r="B13" s="8">
        <v>853966</v>
      </c>
      <c r="C13" s="8">
        <v>855217</v>
      </c>
      <c r="D13" s="9"/>
      <c r="E13" s="26"/>
      <c r="F13" s="26"/>
      <c r="G13" s="9"/>
      <c r="H13" s="26"/>
      <c r="I13" s="26"/>
      <c r="J13" s="1" t="s">
        <v>23</v>
      </c>
      <c r="K13" s="1">
        <f>SUM(C13-B13+F13-E13+I13-H13)/2</f>
        <v>625.5</v>
      </c>
      <c r="L13" s="1">
        <f>SUM(C13-B13+F13-E13+I13-H13)</f>
        <v>1251</v>
      </c>
      <c r="M13" s="1">
        <f>SUM(K13*0.04+K13)</f>
        <v>650.52</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4" sqref="C14"/>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41890</v>
      </c>
      <c r="C3" s="3">
        <v>41894</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855794</v>
      </c>
      <c r="C9" s="8">
        <v>858413</v>
      </c>
      <c r="D9" s="9"/>
      <c r="E9" s="26"/>
      <c r="F9" s="26"/>
      <c r="G9" s="9"/>
      <c r="H9" s="8">
        <v>369670</v>
      </c>
      <c r="I9" s="8">
        <v>370002</v>
      </c>
      <c r="J9" s="1" t="s">
        <v>15</v>
      </c>
      <c r="K9" s="1">
        <f>SUM(C9-B9+F9-E9+I9-H9)/2</f>
        <v>1475.5</v>
      </c>
      <c r="L9" s="1">
        <f>SUM(C9-B9+F9-E9+I9-H9)</f>
        <v>2951</v>
      </c>
      <c r="M9" s="1">
        <f>SUM(K9*0.04+K9)</f>
        <v>1534.52</v>
      </c>
    </row>
    <row r="10" spans="1:13" ht="34.5" customHeight="1" x14ac:dyDescent="0.2">
      <c r="A10" s="2" t="s">
        <v>16</v>
      </c>
      <c r="B10" s="8">
        <v>858448</v>
      </c>
      <c r="C10" s="8">
        <v>861392</v>
      </c>
      <c r="D10" s="9"/>
      <c r="E10" s="26"/>
      <c r="F10" s="26"/>
      <c r="G10" s="9"/>
      <c r="H10" s="8">
        <v>370039</v>
      </c>
      <c r="I10" s="8">
        <v>370442</v>
      </c>
      <c r="J10" s="1" t="s">
        <v>17</v>
      </c>
      <c r="K10" s="1">
        <f>SUM(C10-B10+F10-E10+I10-H10)/2</f>
        <v>1673.5</v>
      </c>
      <c r="L10" s="1">
        <f>SUM(C10-B10+F10-E10+I10-H10)</f>
        <v>3347</v>
      </c>
      <c r="M10" s="1">
        <f>SUM(K10*0.04+K10)</f>
        <v>1740.44</v>
      </c>
    </row>
    <row r="11" spans="1:13" ht="34.5" customHeight="1" x14ac:dyDescent="0.2">
      <c r="A11" s="2" t="s">
        <v>18</v>
      </c>
      <c r="B11" s="8">
        <v>861438</v>
      </c>
      <c r="C11" s="8">
        <v>864233</v>
      </c>
      <c r="D11" s="9"/>
      <c r="E11" s="26"/>
      <c r="F11" s="26"/>
      <c r="G11" s="9"/>
      <c r="H11" s="8">
        <v>370506</v>
      </c>
      <c r="I11" s="8">
        <v>370900</v>
      </c>
      <c r="J11" s="1" t="s">
        <v>19</v>
      </c>
      <c r="K11" s="1">
        <f>SUM(C11-B11+F11-E11+I11-H11)/2</f>
        <v>1594.5</v>
      </c>
      <c r="L11" s="1">
        <f>SUM(C11-B11+F11-E11+I11-H11)</f>
        <v>3189</v>
      </c>
      <c r="M11" s="1">
        <f>SUM(K11*0.04+K11)</f>
        <v>1658.28</v>
      </c>
    </row>
    <row r="12" spans="1:13" ht="34.5" customHeight="1" x14ac:dyDescent="0.2">
      <c r="A12" s="2" t="s">
        <v>20</v>
      </c>
      <c r="B12" s="8">
        <v>864272</v>
      </c>
      <c r="C12" s="8">
        <v>867384</v>
      </c>
      <c r="D12" s="9"/>
      <c r="E12" s="26"/>
      <c r="F12" s="26"/>
      <c r="G12" s="9"/>
      <c r="H12" s="8">
        <v>370936</v>
      </c>
      <c r="I12" s="8">
        <v>371333</v>
      </c>
      <c r="J12" s="1" t="s">
        <v>21</v>
      </c>
      <c r="K12" s="1">
        <f>SUM(C12-B12+F12-E12+I12-H12)/2</f>
        <v>1754.5</v>
      </c>
      <c r="L12" s="1">
        <f>SUM(C12-B12+F12-E12+I12-H12)</f>
        <v>3509</v>
      </c>
      <c r="M12" s="1">
        <f>SUM(K12*0.04+K12)</f>
        <v>1824.68</v>
      </c>
    </row>
    <row r="13" spans="1:13" ht="34.5" customHeight="1" x14ac:dyDescent="0.2">
      <c r="A13" s="2" t="s">
        <v>22</v>
      </c>
      <c r="B13" s="8">
        <v>867426</v>
      </c>
      <c r="C13" s="8">
        <v>868436</v>
      </c>
      <c r="D13" s="9"/>
      <c r="E13" s="26"/>
      <c r="F13" s="26"/>
      <c r="G13" s="9"/>
      <c r="H13" s="26"/>
      <c r="I13" s="26"/>
      <c r="J13" s="1" t="s">
        <v>23</v>
      </c>
      <c r="K13" s="1">
        <f>SUM(C13-B13+F13-E13+I13-H13)/2</f>
        <v>505</v>
      </c>
      <c r="L13" s="1">
        <f>SUM(C13-B13+F13-E13+I13-H13)</f>
        <v>1010</v>
      </c>
      <c r="M13" s="1">
        <f>SUM(K13*0.04+K13)</f>
        <v>525.20000000000005</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41897</v>
      </c>
      <c r="C3" s="3">
        <v>41901</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869240</v>
      </c>
      <c r="C9" s="8">
        <v>871978</v>
      </c>
      <c r="D9" s="9"/>
      <c r="E9" s="26"/>
      <c r="F9" s="26"/>
      <c r="G9" s="9"/>
      <c r="H9" s="8">
        <v>371394</v>
      </c>
      <c r="I9" s="8">
        <v>371721</v>
      </c>
      <c r="J9" s="1" t="s">
        <v>15</v>
      </c>
      <c r="K9" s="1">
        <f>SUM(C9-B9+F9-E9+I9-H9)/2</f>
        <v>1532.5</v>
      </c>
      <c r="L9" s="1">
        <f>SUM(C9-B9+F9-E9+I9-H9)</f>
        <v>3065</v>
      </c>
      <c r="M9" s="1">
        <f>SUM(K9*0.04+K9)</f>
        <v>1593.8</v>
      </c>
    </row>
    <row r="10" spans="1:13" ht="34.5" customHeight="1" x14ac:dyDescent="0.2">
      <c r="A10" s="2" t="s">
        <v>16</v>
      </c>
      <c r="B10" s="8">
        <v>872005</v>
      </c>
      <c r="C10" s="8">
        <v>874762</v>
      </c>
      <c r="D10" s="9"/>
      <c r="E10" s="26"/>
      <c r="F10" s="26"/>
      <c r="G10" s="9"/>
      <c r="H10" s="8">
        <v>371754</v>
      </c>
      <c r="I10" s="8">
        <v>372122</v>
      </c>
      <c r="J10" s="1" t="s">
        <v>17</v>
      </c>
      <c r="K10" s="1">
        <f>SUM(C10-B10+F10-E10+I10-H10)/2</f>
        <v>1562.5</v>
      </c>
      <c r="L10" s="1">
        <f>SUM(C10-B10+F10-E10+I10-H10)</f>
        <v>3125</v>
      </c>
      <c r="M10" s="1">
        <f>SUM(K10*0.04+K10)</f>
        <v>1625</v>
      </c>
    </row>
    <row r="11" spans="1:13" ht="34.5" customHeight="1" x14ac:dyDescent="0.2">
      <c r="A11" s="2" t="s">
        <v>18</v>
      </c>
      <c r="B11" s="8">
        <v>874801</v>
      </c>
      <c r="C11" s="8">
        <v>877409</v>
      </c>
      <c r="D11" s="9"/>
      <c r="E11" s="26"/>
      <c r="F11" s="26"/>
      <c r="G11" s="9"/>
      <c r="H11" s="8">
        <v>372161</v>
      </c>
      <c r="I11" s="8">
        <v>372498</v>
      </c>
      <c r="J11" s="1" t="s">
        <v>19</v>
      </c>
      <c r="K11" s="1">
        <f>SUM(C11-B11+F11-E11+I11-H11)/2</f>
        <v>1472.5</v>
      </c>
      <c r="L11" s="1">
        <f>SUM(C11-B11+F11-E11+I11-H11)</f>
        <v>2945</v>
      </c>
      <c r="M11" s="1">
        <f>SUM(K11*0.04+K11)</f>
        <v>1531.4</v>
      </c>
    </row>
    <row r="12" spans="1:13" ht="34.5" customHeight="1" x14ac:dyDescent="0.2">
      <c r="A12" s="2" t="s">
        <v>20</v>
      </c>
      <c r="B12" s="8">
        <v>877448</v>
      </c>
      <c r="C12" s="8">
        <v>880361</v>
      </c>
      <c r="D12" s="9"/>
      <c r="E12" s="26"/>
      <c r="F12" s="26"/>
      <c r="G12" s="9"/>
      <c r="H12" s="8">
        <v>372522</v>
      </c>
      <c r="I12" s="8">
        <v>372949</v>
      </c>
      <c r="J12" s="1" t="s">
        <v>21</v>
      </c>
      <c r="K12" s="1">
        <f>SUM(C12-B12+F12-E12+I12-H12)/2</f>
        <v>1670</v>
      </c>
      <c r="L12" s="1">
        <f>SUM(C12-B12+F12-E12+I12-H12)</f>
        <v>3340</v>
      </c>
      <c r="M12" s="1">
        <f>SUM(K12*0.04+K12)</f>
        <v>1736.8</v>
      </c>
    </row>
    <row r="13" spans="1:13" ht="34.5" customHeight="1" x14ac:dyDescent="0.2">
      <c r="A13" s="2" t="s">
        <v>22</v>
      </c>
      <c r="B13" s="8">
        <v>880399</v>
      </c>
      <c r="C13" s="8">
        <v>881692</v>
      </c>
      <c r="D13" s="9"/>
      <c r="E13" s="26"/>
      <c r="F13" s="26"/>
      <c r="G13" s="9"/>
      <c r="H13" s="26"/>
      <c r="I13" s="26"/>
      <c r="J13" s="1" t="s">
        <v>23</v>
      </c>
      <c r="K13" s="1">
        <f>SUM(C13-B13+F13-E13+I13-H13)/2</f>
        <v>646.5</v>
      </c>
      <c r="L13" s="1">
        <f>SUM(C13-B13+F13-E13+I13-H13)</f>
        <v>1293</v>
      </c>
      <c r="M13" s="1">
        <f>SUM(K13*0.04+K13)</f>
        <v>672.36</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4" sqref="C14"/>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41904</v>
      </c>
      <c r="C3" s="3">
        <v>41908</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882367</v>
      </c>
      <c r="C9" s="8">
        <v>885171</v>
      </c>
      <c r="D9" s="9"/>
      <c r="E9" s="26"/>
      <c r="F9" s="26"/>
      <c r="G9" s="9"/>
      <c r="H9" s="8">
        <v>372995</v>
      </c>
      <c r="I9" s="8">
        <v>373319</v>
      </c>
      <c r="J9" s="1" t="s">
        <v>15</v>
      </c>
      <c r="K9" s="1">
        <f>SUM(C9-B9+F9-E9+I9-H9)/2</f>
        <v>1564</v>
      </c>
      <c r="L9" s="1">
        <f>SUM(C9-B9+F9-E9+I9-H9)</f>
        <v>3128</v>
      </c>
      <c r="M9" s="1">
        <f>SUM(K9*0.04+K9)</f>
        <v>1626.56</v>
      </c>
    </row>
    <row r="10" spans="1:13" ht="34.5" customHeight="1" x14ac:dyDescent="0.2">
      <c r="A10" s="2" t="s">
        <v>16</v>
      </c>
      <c r="B10" s="8">
        <v>885235</v>
      </c>
      <c r="C10" s="8">
        <v>888509</v>
      </c>
      <c r="D10" s="9"/>
      <c r="E10" s="26"/>
      <c r="F10" s="26"/>
      <c r="G10" s="9"/>
      <c r="H10" s="8">
        <v>373376</v>
      </c>
      <c r="I10" s="8">
        <v>373843</v>
      </c>
      <c r="J10" s="1" t="s">
        <v>17</v>
      </c>
      <c r="K10" s="1">
        <f>SUM(C10-B10+F10-E10+I10-H10)/2</f>
        <v>1870.5</v>
      </c>
      <c r="L10" s="1">
        <f>SUM(C10-B10+F10-E10+I10-H10)</f>
        <v>3741</v>
      </c>
      <c r="M10" s="1">
        <f>SUM(K10*0.04+K10)</f>
        <v>1945.32</v>
      </c>
    </row>
    <row r="11" spans="1:13" ht="34.5" customHeight="1" x14ac:dyDescent="0.2">
      <c r="A11" s="2" t="s">
        <v>18</v>
      </c>
      <c r="B11" s="8">
        <v>888541</v>
      </c>
      <c r="C11" s="8">
        <v>891154</v>
      </c>
      <c r="D11" s="9"/>
      <c r="E11" s="26"/>
      <c r="F11" s="26"/>
      <c r="G11" s="9"/>
      <c r="H11" s="8">
        <v>373883</v>
      </c>
      <c r="I11" s="8">
        <v>374283</v>
      </c>
      <c r="J11" s="1" t="s">
        <v>19</v>
      </c>
      <c r="K11" s="1">
        <f>SUM(C11-B11+F11-E11+I11-H11)/2</f>
        <v>1506.5</v>
      </c>
      <c r="L11" s="1">
        <f>SUM(C11-B11+F11-E11+I11-H11)</f>
        <v>3013</v>
      </c>
      <c r="M11" s="1">
        <f>SUM(K11*0.04+K11)</f>
        <v>1566.76</v>
      </c>
    </row>
    <row r="12" spans="1:13" ht="34.5" customHeight="1" x14ac:dyDescent="0.2">
      <c r="A12" s="2" t="s">
        <v>20</v>
      </c>
      <c r="B12" s="8">
        <v>891181</v>
      </c>
      <c r="C12" s="8">
        <v>894010</v>
      </c>
      <c r="D12" s="9"/>
      <c r="E12" s="26"/>
      <c r="F12" s="26"/>
      <c r="G12" s="9"/>
      <c r="H12" s="8">
        <v>374370</v>
      </c>
      <c r="I12" s="8">
        <v>374744</v>
      </c>
      <c r="J12" s="1" t="s">
        <v>21</v>
      </c>
      <c r="K12" s="1">
        <f>SUM(C12-B12+F12-E12+I12-H12)/2</f>
        <v>1601.5</v>
      </c>
      <c r="L12" s="1">
        <f>SUM(C12-B12+F12-E12+I12-H12)</f>
        <v>3203</v>
      </c>
      <c r="M12" s="1">
        <f>SUM(K12*0.04+K12)</f>
        <v>1665.56</v>
      </c>
    </row>
    <row r="13" spans="1:13" ht="34.5" customHeight="1" x14ac:dyDescent="0.2">
      <c r="A13" s="2" t="s">
        <v>22</v>
      </c>
      <c r="B13" s="8">
        <v>894054</v>
      </c>
      <c r="C13" s="8">
        <v>895534</v>
      </c>
      <c r="D13" s="9"/>
      <c r="E13" s="26"/>
      <c r="F13" s="26"/>
      <c r="G13" s="9"/>
      <c r="H13" s="26"/>
      <c r="I13" s="26"/>
      <c r="J13" s="1" t="s">
        <v>23</v>
      </c>
      <c r="K13" s="1">
        <f>SUM(C13-B13+F13-E13+I13-H13)/2</f>
        <v>740</v>
      </c>
      <c r="L13" s="1">
        <f>SUM(C13-B13+F13-E13+I13-H13)</f>
        <v>1480</v>
      </c>
      <c r="M13" s="1">
        <f>SUM(K13*0.04+K13)</f>
        <v>769.6</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41911</v>
      </c>
      <c r="C3" s="3">
        <v>41915</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896241</v>
      </c>
      <c r="C9" s="8">
        <v>899179</v>
      </c>
      <c r="D9" s="9"/>
      <c r="E9" s="26"/>
      <c r="F9" s="26"/>
      <c r="G9" s="9"/>
      <c r="H9" s="8">
        <v>374847</v>
      </c>
      <c r="I9" s="8">
        <v>375250</v>
      </c>
      <c r="J9" s="1" t="s">
        <v>15</v>
      </c>
      <c r="K9" s="1">
        <f>SUM(C9-B9+F9-E9+I9-H9)/2</f>
        <v>1670.5</v>
      </c>
      <c r="L9" s="1">
        <f>SUM(C9-B9+F9-E9+I9-H9)</f>
        <v>3341</v>
      </c>
      <c r="M9" s="1">
        <f>SUM(K9*0.04+K9)</f>
        <v>1737.32</v>
      </c>
    </row>
    <row r="10" spans="1:13" ht="34.5" customHeight="1" x14ac:dyDescent="0.2">
      <c r="A10" s="2" t="s">
        <v>16</v>
      </c>
      <c r="B10" s="8">
        <v>899222</v>
      </c>
      <c r="C10" s="8">
        <v>902192</v>
      </c>
      <c r="D10" s="9"/>
      <c r="E10" s="26"/>
      <c r="F10" s="26"/>
      <c r="G10" s="9"/>
      <c r="H10" s="8">
        <v>375347</v>
      </c>
      <c r="I10" s="8">
        <v>375767</v>
      </c>
      <c r="J10" s="1" t="s">
        <v>17</v>
      </c>
      <c r="K10" s="1">
        <f>SUM(C10-B10+F10-E10+I10-H10)/2</f>
        <v>1695</v>
      </c>
      <c r="L10" s="1">
        <f>SUM(C10-B10+F10-E10+I10-H10)</f>
        <v>3390</v>
      </c>
      <c r="M10" s="1">
        <f>SUM(K10*0.04+K10)</f>
        <v>1762.8</v>
      </c>
    </row>
    <row r="11" spans="1:13" ht="34.5" customHeight="1" x14ac:dyDescent="0.2">
      <c r="A11" s="2" t="s">
        <v>18</v>
      </c>
      <c r="B11" s="8">
        <v>902233</v>
      </c>
      <c r="C11" s="8">
        <v>904921</v>
      </c>
      <c r="D11" s="9"/>
      <c r="E11" s="26"/>
      <c r="F11" s="26"/>
      <c r="G11" s="9"/>
      <c r="H11" s="8">
        <v>375825</v>
      </c>
      <c r="I11" s="8">
        <v>376212</v>
      </c>
      <c r="J11" s="1" t="s">
        <v>19</v>
      </c>
      <c r="K11" s="1">
        <f>SUM(C11-B11+F11-E11+I11-H11)/2</f>
        <v>1537.5</v>
      </c>
      <c r="L11" s="1">
        <f>SUM(C11-B11+F11-E11+I11-H11)</f>
        <v>3075</v>
      </c>
      <c r="M11" s="1">
        <f>SUM(K11*0.04+K11)</f>
        <v>1599</v>
      </c>
    </row>
    <row r="12" spans="1:13" ht="34.5" customHeight="1" x14ac:dyDescent="0.2">
      <c r="A12" s="2" t="s">
        <v>20</v>
      </c>
      <c r="B12" s="8">
        <v>904981</v>
      </c>
      <c r="C12" s="8">
        <v>907833</v>
      </c>
      <c r="D12" s="9"/>
      <c r="E12" s="26"/>
      <c r="F12" s="26"/>
      <c r="G12" s="9"/>
      <c r="H12" s="8">
        <v>376296</v>
      </c>
      <c r="I12" s="8">
        <v>376778</v>
      </c>
      <c r="J12" s="1" t="s">
        <v>21</v>
      </c>
      <c r="K12" s="1">
        <f>SUM(C12-B12+F12-E12+I12-H12)/2</f>
        <v>1667</v>
      </c>
      <c r="L12" s="1">
        <f>SUM(C12-B12+F12-E12+I12-H12)</f>
        <v>3334</v>
      </c>
      <c r="M12" s="1">
        <f>SUM(K12*0.04+K12)</f>
        <v>1733.68</v>
      </c>
    </row>
    <row r="13" spans="1:13" ht="34.5" customHeight="1" x14ac:dyDescent="0.2">
      <c r="A13" s="2" t="s">
        <v>22</v>
      </c>
      <c r="B13" s="8">
        <v>907874</v>
      </c>
      <c r="C13" s="8">
        <v>909181</v>
      </c>
      <c r="D13" s="9"/>
      <c r="E13" s="26"/>
      <c r="F13" s="26"/>
      <c r="G13" s="9"/>
      <c r="H13" s="26"/>
      <c r="I13" s="26"/>
      <c r="J13" s="1" t="s">
        <v>23</v>
      </c>
      <c r="K13" s="1">
        <f>SUM(C13-B13+F13-E13+I13-H13)/2</f>
        <v>653.5</v>
      </c>
      <c r="L13" s="1">
        <f>SUM(C13-B13+F13-E13+I13-H13)</f>
        <v>1307</v>
      </c>
      <c r="M13" s="1">
        <f>SUM(K13*0.04+K13)</f>
        <v>679.64</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41918</v>
      </c>
      <c r="C3" s="3">
        <v>41922</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909687</v>
      </c>
      <c r="C9" s="8">
        <v>912431</v>
      </c>
      <c r="D9" s="9"/>
      <c r="E9" s="26"/>
      <c r="F9" s="26"/>
      <c r="G9" s="9"/>
      <c r="H9" s="8">
        <v>378227</v>
      </c>
      <c r="I9" s="8">
        <v>378708</v>
      </c>
      <c r="J9" s="1" t="s">
        <v>15</v>
      </c>
      <c r="K9" s="1">
        <f>SUM(C9-B9+F9-E9+I9-H9)/2</f>
        <v>1612.5</v>
      </c>
      <c r="L9" s="1">
        <f>SUM(C9-B9+F9-E9+I9-H9)</f>
        <v>3225</v>
      </c>
      <c r="M9" s="1">
        <f>SUM(K9*0.04+K9)</f>
        <v>1677</v>
      </c>
    </row>
    <row r="10" spans="1:13" ht="34.5" customHeight="1" x14ac:dyDescent="0.2">
      <c r="A10" s="2" t="s">
        <v>16</v>
      </c>
      <c r="B10" s="8">
        <v>912463</v>
      </c>
      <c r="C10" s="8">
        <v>915391</v>
      </c>
      <c r="D10" s="9"/>
      <c r="E10" s="26"/>
      <c r="F10" s="26"/>
      <c r="G10" s="9"/>
      <c r="H10" s="8">
        <v>378768</v>
      </c>
      <c r="I10" s="8">
        <v>379211</v>
      </c>
      <c r="J10" s="1" t="s">
        <v>17</v>
      </c>
      <c r="K10" s="1">
        <f>SUM(C10-B10+F10-E10+I10-H10)/2</f>
        <v>1685.5</v>
      </c>
      <c r="L10" s="1">
        <f>SUM(C10-B10+F10-E10+I10-H10)</f>
        <v>3371</v>
      </c>
      <c r="M10" s="1">
        <f>SUM(K10*0.04+K10)</f>
        <v>1752.92</v>
      </c>
    </row>
    <row r="11" spans="1:13" ht="34.5" customHeight="1" x14ac:dyDescent="0.2">
      <c r="A11" s="2" t="s">
        <v>18</v>
      </c>
      <c r="B11" s="8">
        <v>915423</v>
      </c>
      <c r="C11" s="8">
        <v>918102</v>
      </c>
      <c r="D11" s="9"/>
      <c r="E11" s="26"/>
      <c r="F11" s="26"/>
      <c r="G11" s="9"/>
      <c r="H11" s="8">
        <v>379261</v>
      </c>
      <c r="I11" s="8">
        <v>379674</v>
      </c>
      <c r="J11" s="1" t="s">
        <v>19</v>
      </c>
      <c r="K11" s="1">
        <f>SUM(C11-B11+F11-E11+I11-H11)/2</f>
        <v>1546</v>
      </c>
      <c r="L11" s="1">
        <f>SUM(C11-B11+F11-E11+I11-H11)</f>
        <v>3092</v>
      </c>
      <c r="M11" s="1">
        <f>SUM(K11*0.04+K11)</f>
        <v>1607.84</v>
      </c>
    </row>
    <row r="12" spans="1:13" ht="34.5" customHeight="1" x14ac:dyDescent="0.2">
      <c r="A12" s="2" t="s">
        <v>20</v>
      </c>
      <c r="B12" s="8">
        <v>918134</v>
      </c>
      <c r="C12" s="8">
        <v>921044</v>
      </c>
      <c r="D12" s="9"/>
      <c r="E12" s="26"/>
      <c r="F12" s="26"/>
      <c r="G12" s="9"/>
      <c r="H12" s="8">
        <v>379715</v>
      </c>
      <c r="I12" s="8">
        <v>380211</v>
      </c>
      <c r="J12" s="1" t="s">
        <v>21</v>
      </c>
      <c r="K12" s="1">
        <f>SUM(C12-B12+F12-E12+I12-H12)/2</f>
        <v>1703</v>
      </c>
      <c r="L12" s="1">
        <f>SUM(C12-B12+F12-E12+I12-H12)</f>
        <v>3406</v>
      </c>
      <c r="M12" s="1">
        <f>SUM(K12*0.04+K12)</f>
        <v>1771.12</v>
      </c>
    </row>
    <row r="13" spans="1:13" ht="34.5" customHeight="1" x14ac:dyDescent="0.2">
      <c r="A13" s="2" t="s">
        <v>22</v>
      </c>
      <c r="B13" s="8">
        <v>921099</v>
      </c>
      <c r="C13" s="8">
        <v>922415</v>
      </c>
      <c r="D13" s="9"/>
      <c r="E13" s="26"/>
      <c r="F13" s="26"/>
      <c r="G13" s="9"/>
      <c r="H13" s="26"/>
      <c r="I13" s="26"/>
      <c r="J13" s="1" t="s">
        <v>23</v>
      </c>
      <c r="K13" s="1">
        <f>SUM(C13-B13+F13-E13+I13-H13)/2</f>
        <v>658</v>
      </c>
      <c r="L13" s="1">
        <f>SUM(C13-B13+F13-E13+I13-H13)</f>
        <v>1316</v>
      </c>
      <c r="M13" s="1">
        <f>SUM(K13*0.04+K13)</f>
        <v>684.32</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41925</v>
      </c>
      <c r="C3" s="3">
        <v>41929</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922829</v>
      </c>
      <c r="C9" s="8">
        <v>925461</v>
      </c>
      <c r="D9" s="9"/>
      <c r="E9" s="26"/>
      <c r="F9" s="26"/>
      <c r="G9" s="9"/>
      <c r="H9" s="8">
        <v>380255</v>
      </c>
      <c r="I9" s="8">
        <v>380662</v>
      </c>
      <c r="J9" s="1" t="s">
        <v>15</v>
      </c>
      <c r="K9" s="1">
        <f>SUM(C9-B9+F9-E9+I9-H9)/2</f>
        <v>1519.5</v>
      </c>
      <c r="L9" s="1">
        <f>SUM(C9-B9+F9-E9+I9-H9)</f>
        <v>3039</v>
      </c>
      <c r="M9" s="1">
        <f>SUM(K9*0.04+K9)</f>
        <v>1580.28</v>
      </c>
    </row>
    <row r="10" spans="1:13" ht="34.5" customHeight="1" x14ac:dyDescent="0.2">
      <c r="A10" s="2" t="s">
        <v>16</v>
      </c>
      <c r="B10" s="8">
        <v>925510</v>
      </c>
      <c r="C10" s="8">
        <v>928470</v>
      </c>
      <c r="D10" s="9"/>
      <c r="E10" s="26"/>
      <c r="F10" s="26"/>
      <c r="G10" s="9"/>
      <c r="H10" s="8">
        <v>380716</v>
      </c>
      <c r="I10" s="8">
        <v>381164</v>
      </c>
      <c r="J10" s="1" t="s">
        <v>17</v>
      </c>
      <c r="K10" s="1">
        <f>SUM(C10-B10+F10-E10+I10-H10)/2</f>
        <v>1704</v>
      </c>
      <c r="L10" s="1">
        <f>SUM(C10-B10+F10-E10+I10-H10)</f>
        <v>3408</v>
      </c>
      <c r="M10" s="1">
        <f>SUM(K10*0.04+K10)</f>
        <v>1772.16</v>
      </c>
    </row>
    <row r="11" spans="1:13" ht="34.5" customHeight="1" x14ac:dyDescent="0.2">
      <c r="A11" s="2" t="s">
        <v>18</v>
      </c>
      <c r="B11" s="8">
        <v>928493</v>
      </c>
      <c r="C11" s="8">
        <v>931121</v>
      </c>
      <c r="D11" s="9"/>
      <c r="E11" s="26"/>
      <c r="F11" s="26"/>
      <c r="G11" s="9"/>
      <c r="H11" s="8">
        <v>381239</v>
      </c>
      <c r="I11" s="8">
        <v>381633</v>
      </c>
      <c r="J11" s="1" t="s">
        <v>19</v>
      </c>
      <c r="K11" s="1">
        <f>SUM(C11-B11+F11-E11+I11-H11)/2</f>
        <v>1511</v>
      </c>
      <c r="L11" s="1">
        <f>SUM(C11-B11+F11-E11+I11-H11)</f>
        <v>3022</v>
      </c>
      <c r="M11" s="1">
        <f>SUM(K11*0.04+K11)</f>
        <v>1571.44</v>
      </c>
    </row>
    <row r="12" spans="1:13" ht="34.5" customHeight="1" x14ac:dyDescent="0.2">
      <c r="A12" s="2" t="s">
        <v>20</v>
      </c>
      <c r="B12" s="8">
        <v>931145</v>
      </c>
      <c r="C12" s="8">
        <v>934088</v>
      </c>
      <c r="D12" s="9"/>
      <c r="E12" s="26"/>
      <c r="F12" s="26"/>
      <c r="G12" s="9"/>
      <c r="H12" s="8">
        <v>381690</v>
      </c>
      <c r="I12" s="8">
        <v>382136</v>
      </c>
      <c r="J12" s="1" t="s">
        <v>21</v>
      </c>
      <c r="K12" s="1">
        <f>SUM(C12-B12+F12-E12+I12-H12)/2</f>
        <v>1694.5</v>
      </c>
      <c r="L12" s="1">
        <f>SUM(C12-B12+F12-E12+I12-H12)</f>
        <v>3389</v>
      </c>
      <c r="M12" s="1">
        <f>SUM(K12*0.04+K12)</f>
        <v>1762.28</v>
      </c>
    </row>
    <row r="13" spans="1:13" ht="34.5" customHeight="1" x14ac:dyDescent="0.2">
      <c r="A13" s="2" t="s">
        <v>22</v>
      </c>
      <c r="B13" s="8">
        <v>934130</v>
      </c>
      <c r="C13" s="8">
        <v>935277</v>
      </c>
      <c r="D13" s="9"/>
      <c r="E13" s="26"/>
      <c r="F13" s="26"/>
      <c r="G13" s="9"/>
      <c r="H13" s="26"/>
      <c r="I13" s="26"/>
      <c r="J13" s="1" t="s">
        <v>23</v>
      </c>
      <c r="K13" s="1">
        <f>SUM(C13-B13+F13-E13+I13-H13)/2</f>
        <v>573.5</v>
      </c>
      <c r="L13" s="1">
        <f>SUM(C13-B13+F13-E13+I13-H13)</f>
        <v>1147</v>
      </c>
      <c r="M13" s="1">
        <f>SUM(K13*0.04+K13)</f>
        <v>596.44000000000005</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41932</v>
      </c>
      <c r="C3" s="3">
        <v>41936</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935762</v>
      </c>
      <c r="C9" s="8">
        <v>938376</v>
      </c>
      <c r="D9" s="9"/>
      <c r="E9" s="26"/>
      <c r="F9" s="26"/>
      <c r="G9" s="9"/>
      <c r="H9" s="8">
        <v>382192</v>
      </c>
      <c r="I9" s="8">
        <v>382513</v>
      </c>
      <c r="J9" s="1" t="s">
        <v>15</v>
      </c>
      <c r="K9" s="1">
        <f>SUM(C9-B9+F9-E9+I9-H9)/2</f>
        <v>1467.5</v>
      </c>
      <c r="L9" s="1">
        <f>SUM(C9-B9+F9-E9+I9-H9)</f>
        <v>2935</v>
      </c>
      <c r="M9" s="1">
        <f>SUM(K9*0.04+K9)</f>
        <v>1526.2</v>
      </c>
    </row>
    <row r="10" spans="1:13" ht="34.5" customHeight="1" x14ac:dyDescent="0.2">
      <c r="A10" s="2" t="s">
        <v>16</v>
      </c>
      <c r="B10" s="8">
        <v>938412</v>
      </c>
      <c r="C10" s="8">
        <v>941492</v>
      </c>
      <c r="D10" s="9"/>
      <c r="E10" s="26"/>
      <c r="F10" s="26"/>
      <c r="G10" s="9"/>
      <c r="H10" s="8">
        <v>382586</v>
      </c>
      <c r="I10" s="8">
        <v>382981</v>
      </c>
      <c r="J10" s="1" t="s">
        <v>17</v>
      </c>
      <c r="K10" s="1">
        <f>SUM(C10-B10+F10-E10+I10-H10)/2</f>
        <v>1737.5</v>
      </c>
      <c r="L10" s="1">
        <f>SUM(C10-B10+F10-E10+I10-H10)</f>
        <v>3475</v>
      </c>
      <c r="M10" s="1">
        <f>SUM(K10*0.04+K10)</f>
        <v>1807</v>
      </c>
    </row>
    <row r="11" spans="1:13" ht="34.5" customHeight="1" x14ac:dyDescent="0.2">
      <c r="A11" s="2" t="s">
        <v>18</v>
      </c>
      <c r="B11" s="8">
        <v>941516</v>
      </c>
      <c r="C11" s="8">
        <v>944208</v>
      </c>
      <c r="D11" s="9"/>
      <c r="E11" s="26"/>
      <c r="F11" s="26"/>
      <c r="G11" s="9"/>
      <c r="H11" s="8">
        <v>383035</v>
      </c>
      <c r="I11" s="8">
        <v>383412</v>
      </c>
      <c r="J11" s="1" t="s">
        <v>19</v>
      </c>
      <c r="K11" s="1">
        <f>SUM(C11-B11+F11-E11+I11-H11)/2</f>
        <v>1534.5</v>
      </c>
      <c r="L11" s="1">
        <f>SUM(C11-B11+F11-E11+I11-H11)</f>
        <v>3069</v>
      </c>
      <c r="M11" s="1">
        <f>SUM(K11*0.04+K11)</f>
        <v>1595.88</v>
      </c>
    </row>
    <row r="12" spans="1:13" ht="34.5" customHeight="1" x14ac:dyDescent="0.2">
      <c r="A12" s="2" t="s">
        <v>20</v>
      </c>
      <c r="B12" s="8">
        <v>944237</v>
      </c>
      <c r="C12" s="8">
        <v>947167</v>
      </c>
      <c r="D12" s="9"/>
      <c r="E12" s="26"/>
      <c r="F12" s="26"/>
      <c r="G12" s="9"/>
      <c r="H12" s="8">
        <v>383488</v>
      </c>
      <c r="I12" s="8">
        <v>383888</v>
      </c>
      <c r="J12" s="1" t="s">
        <v>21</v>
      </c>
      <c r="K12" s="1">
        <f>SUM(C12-B12+F12-E12+I12-H12)/2</f>
        <v>1665</v>
      </c>
      <c r="L12" s="1">
        <f>SUM(C12-B12+F12-E12+I12-H12)</f>
        <v>3330</v>
      </c>
      <c r="M12" s="1">
        <f>SUM(K12*0.04+K12)</f>
        <v>1731.6</v>
      </c>
    </row>
    <row r="13" spans="1:13" ht="34.5" customHeight="1" x14ac:dyDescent="0.2">
      <c r="A13" s="2" t="s">
        <v>22</v>
      </c>
      <c r="B13" s="8">
        <v>947214</v>
      </c>
      <c r="C13" s="8">
        <v>948454</v>
      </c>
      <c r="D13" s="9"/>
      <c r="E13" s="26"/>
      <c r="F13" s="26"/>
      <c r="G13" s="9"/>
      <c r="H13" s="26"/>
      <c r="I13" s="26"/>
      <c r="J13" s="1" t="s">
        <v>23</v>
      </c>
      <c r="K13" s="1">
        <f>SUM(C13-B13+F13-E13+I13-H13)/2</f>
        <v>620</v>
      </c>
      <c r="L13" s="1">
        <f>SUM(C13-B13+F13-E13+I13-H13)</f>
        <v>1240</v>
      </c>
      <c r="M13" s="1">
        <f>SUM(K13*0.04+K13)</f>
        <v>644.79999999999995</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41939</v>
      </c>
      <c r="C3" s="3">
        <v>41943</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949036</v>
      </c>
      <c r="C9" s="8">
        <v>951683</v>
      </c>
      <c r="D9" s="9"/>
      <c r="E9" s="26"/>
      <c r="F9" s="26"/>
      <c r="G9" s="9"/>
      <c r="H9" s="8">
        <v>383952</v>
      </c>
      <c r="I9" s="8">
        <v>384122</v>
      </c>
      <c r="J9" s="1" t="s">
        <v>15</v>
      </c>
      <c r="K9" s="1">
        <f>SUM(C9-B9+F9-E9+I9-H9)/2</f>
        <v>1408.5</v>
      </c>
      <c r="L9" s="1">
        <f>SUM(C9-B9+F9-E9+I9-H9)</f>
        <v>2817</v>
      </c>
      <c r="M9" s="1">
        <f>SUM(K9*0.04+K9)</f>
        <v>1464.84</v>
      </c>
    </row>
    <row r="10" spans="1:13" ht="34.5" customHeight="1" x14ac:dyDescent="0.2">
      <c r="A10" s="2" t="s">
        <v>16</v>
      </c>
      <c r="B10" s="8">
        <v>951723</v>
      </c>
      <c r="C10" s="8">
        <v>954936</v>
      </c>
      <c r="D10" s="9"/>
      <c r="E10" s="26"/>
      <c r="F10" s="26"/>
      <c r="G10" s="9"/>
      <c r="H10" s="8">
        <v>384373</v>
      </c>
      <c r="I10" s="8">
        <v>384904</v>
      </c>
      <c r="J10" s="1" t="s">
        <v>17</v>
      </c>
      <c r="K10" s="1">
        <f>SUM(C10-B10+F10-E10+I10-H10)/2</f>
        <v>1872</v>
      </c>
      <c r="L10" s="1">
        <f>SUM(C10-B10+F10-E10+I10-H10)</f>
        <v>3744</v>
      </c>
      <c r="M10" s="1">
        <f>SUM(K10*0.04+K10)</f>
        <v>1946.88</v>
      </c>
    </row>
    <row r="11" spans="1:13" ht="34.5" customHeight="1" x14ac:dyDescent="0.2">
      <c r="A11" s="2" t="s">
        <v>18</v>
      </c>
      <c r="B11" s="8">
        <v>954972</v>
      </c>
      <c r="C11" s="8">
        <v>957575</v>
      </c>
      <c r="D11" s="9"/>
      <c r="E11" s="26"/>
      <c r="F11" s="26"/>
      <c r="G11" s="9"/>
      <c r="H11" s="8">
        <v>384931</v>
      </c>
      <c r="I11" s="8">
        <v>385245</v>
      </c>
      <c r="J11" s="1" t="s">
        <v>19</v>
      </c>
      <c r="K11" s="1">
        <f>SUM(C11-B11+F11-E11+I11-H11)/2</f>
        <v>1458.5</v>
      </c>
      <c r="L11" s="1">
        <f>SUM(C11-B11+F11-E11+I11-H11)</f>
        <v>2917</v>
      </c>
      <c r="M11" s="1">
        <f>SUM(K11*0.04+K11)</f>
        <v>1516.84</v>
      </c>
    </row>
    <row r="12" spans="1:13" ht="34.5" customHeight="1" x14ac:dyDescent="0.2">
      <c r="A12" s="2" t="s">
        <v>20</v>
      </c>
      <c r="B12" s="8">
        <v>957607</v>
      </c>
      <c r="C12" s="8">
        <v>960387</v>
      </c>
      <c r="D12" s="9"/>
      <c r="E12" s="26"/>
      <c r="F12" s="26"/>
      <c r="G12" s="9"/>
      <c r="H12" s="8">
        <v>385304</v>
      </c>
      <c r="I12" s="8">
        <v>385746</v>
      </c>
      <c r="J12" s="1" t="s">
        <v>21</v>
      </c>
      <c r="K12" s="1">
        <f>SUM(C12-B12+F12-E12+I12-H12)/2</f>
        <v>1611</v>
      </c>
      <c r="L12" s="1">
        <f>SUM(C12-B12+F12-E12+I12-H12)</f>
        <v>3222</v>
      </c>
      <c r="M12" s="1">
        <f>SUM(K12*0.04+K12)</f>
        <v>1675.44</v>
      </c>
    </row>
    <row r="13" spans="1:13" ht="34.5" customHeight="1" x14ac:dyDescent="0.2">
      <c r="A13" s="2" t="s">
        <v>22</v>
      </c>
      <c r="B13" s="8">
        <v>960438</v>
      </c>
      <c r="C13" s="8">
        <v>961632</v>
      </c>
      <c r="D13" s="9"/>
      <c r="E13" s="26"/>
      <c r="F13" s="26"/>
      <c r="G13" s="9"/>
      <c r="H13" s="26"/>
      <c r="I13" s="26"/>
      <c r="J13" s="1" t="s">
        <v>23</v>
      </c>
      <c r="K13" s="1">
        <f>SUM(C13-B13+F13-E13+I13-H13)/2</f>
        <v>597</v>
      </c>
      <c r="L13" s="1">
        <f>SUM(C13-B13+F13-E13+I13-H13)</f>
        <v>1194</v>
      </c>
      <c r="M13" s="1">
        <f>SUM(K13*0.04+K13)</f>
        <v>620.88</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41946</v>
      </c>
      <c r="C3" s="3">
        <v>41950</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962264</v>
      </c>
      <c r="C9" s="8">
        <v>964782</v>
      </c>
      <c r="D9" s="9"/>
      <c r="E9" s="26"/>
      <c r="F9" s="26"/>
      <c r="G9" s="9"/>
      <c r="H9" s="8">
        <v>385801</v>
      </c>
      <c r="I9" s="8">
        <v>386147</v>
      </c>
      <c r="J9" s="1" t="s">
        <v>15</v>
      </c>
      <c r="K9" s="1">
        <f>SUM(C9-B9+F9-E9+I9-H9)/2</f>
        <v>1432</v>
      </c>
      <c r="L9" s="1">
        <f>SUM(C9-B9+F9-E9+I9-H9)</f>
        <v>2864</v>
      </c>
      <c r="M9" s="1">
        <f>SUM(K9*0.04+K9)</f>
        <v>1489.28</v>
      </c>
    </row>
    <row r="10" spans="1:13" ht="34.5" customHeight="1" x14ac:dyDescent="0.2">
      <c r="A10" s="2" t="s">
        <v>16</v>
      </c>
      <c r="B10" s="8">
        <v>964819</v>
      </c>
      <c r="C10" s="8">
        <v>967669</v>
      </c>
      <c r="D10" s="9"/>
      <c r="E10" s="26"/>
      <c r="F10" s="26"/>
      <c r="G10" s="9"/>
      <c r="H10" s="8">
        <v>386209</v>
      </c>
      <c r="I10" s="8">
        <v>386661</v>
      </c>
      <c r="J10" s="1" t="s">
        <v>17</v>
      </c>
      <c r="K10" s="1">
        <f>SUM(C10-B10+F10-E10+I10-H10)/2</f>
        <v>1651</v>
      </c>
      <c r="L10" s="1">
        <f>SUM(C10-B10+F10-E10+I10-H10)</f>
        <v>3302</v>
      </c>
      <c r="M10" s="1">
        <f>SUM(K10*0.04+K10)</f>
        <v>1717.04</v>
      </c>
    </row>
    <row r="11" spans="1:13" ht="34.5" customHeight="1" x14ac:dyDescent="0.2">
      <c r="A11" s="2" t="s">
        <v>18</v>
      </c>
      <c r="B11" s="8">
        <v>967716</v>
      </c>
      <c r="C11" s="8">
        <v>970144</v>
      </c>
      <c r="D11" s="9"/>
      <c r="E11" s="26"/>
      <c r="F11" s="26"/>
      <c r="G11" s="9"/>
      <c r="H11" s="8">
        <v>386721</v>
      </c>
      <c r="I11" s="8">
        <v>387132</v>
      </c>
      <c r="J11" s="1" t="s">
        <v>19</v>
      </c>
      <c r="K11" s="1">
        <f>SUM(C11-B11+F11-E11+I11-H11)/2</f>
        <v>1419.5</v>
      </c>
      <c r="L11" s="1">
        <f>SUM(C11-B11+F11-E11+I11-H11)</f>
        <v>2839</v>
      </c>
      <c r="M11" s="1">
        <f>SUM(K11*0.04+K11)</f>
        <v>1476.28</v>
      </c>
    </row>
    <row r="12" spans="1:13" ht="34.5" customHeight="1" x14ac:dyDescent="0.2">
      <c r="A12" s="2" t="s">
        <v>20</v>
      </c>
      <c r="B12" s="8">
        <v>970180</v>
      </c>
      <c r="C12" s="8">
        <v>973220</v>
      </c>
      <c r="D12" s="9"/>
      <c r="E12" s="26"/>
      <c r="F12" s="26"/>
      <c r="G12" s="9"/>
      <c r="H12" s="8">
        <v>387213</v>
      </c>
      <c r="I12" s="8">
        <v>387681</v>
      </c>
      <c r="J12" s="1" t="s">
        <v>21</v>
      </c>
      <c r="K12" s="1">
        <f>SUM(C12-B12+F12-E12+I12-H12)/2</f>
        <v>1754</v>
      </c>
      <c r="L12" s="1">
        <f>SUM(C12-B12+F12-E12+I12-H12)</f>
        <v>3508</v>
      </c>
      <c r="M12" s="1">
        <f>SUM(K12*0.04+K12)</f>
        <v>1824.16</v>
      </c>
    </row>
    <row r="13" spans="1:13" ht="34.5" customHeight="1" x14ac:dyDescent="0.2">
      <c r="A13" s="2" t="s">
        <v>22</v>
      </c>
      <c r="B13" s="8">
        <v>973280</v>
      </c>
      <c r="C13" s="8">
        <v>974489</v>
      </c>
      <c r="D13" s="9"/>
      <c r="E13" s="26"/>
      <c r="F13" s="26"/>
      <c r="G13" s="9"/>
      <c r="H13" s="26"/>
      <c r="I13" s="26"/>
      <c r="J13" s="1" t="s">
        <v>23</v>
      </c>
      <c r="K13" s="1">
        <f>SUM(C13-B13+F13-E13+I13-H13)/2</f>
        <v>604.5</v>
      </c>
      <c r="L13" s="1">
        <f>SUM(C13-B13+F13-E13+I13-H13)</f>
        <v>1209</v>
      </c>
      <c r="M13" s="1">
        <f>SUM(K13*0.04+K13)</f>
        <v>628.67999999999995</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I13" sqref="I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41827</v>
      </c>
      <c r="C3" s="3">
        <v>41831</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802367</v>
      </c>
      <c r="C9" s="8">
        <v>803209</v>
      </c>
      <c r="D9" s="9"/>
      <c r="E9" s="8">
        <v>66143</v>
      </c>
      <c r="F9" s="8">
        <v>66154</v>
      </c>
      <c r="G9" s="9"/>
      <c r="H9" s="8">
        <v>363319</v>
      </c>
      <c r="I9" s="8">
        <v>363421</v>
      </c>
      <c r="J9" s="1" t="s">
        <v>15</v>
      </c>
      <c r="K9" s="1">
        <f>SUM(C9-B9+F9-E9+I9-H9)/2</f>
        <v>477.5</v>
      </c>
      <c r="L9" s="1">
        <f>SUM(C9-B9+F9-E9+I9-H9)</f>
        <v>955</v>
      </c>
      <c r="M9" s="1">
        <f>SUM(K9*0.04+K9)</f>
        <v>496.6</v>
      </c>
    </row>
    <row r="10" spans="1:13" ht="34.5" customHeight="1" x14ac:dyDescent="0.2">
      <c r="A10" s="2" t="s">
        <v>16</v>
      </c>
      <c r="B10" s="8">
        <v>803241</v>
      </c>
      <c r="C10" s="8">
        <v>804211</v>
      </c>
      <c r="D10" s="9"/>
      <c r="E10" s="8">
        <v>66164</v>
      </c>
      <c r="F10" s="8">
        <v>66183</v>
      </c>
      <c r="G10" s="9"/>
      <c r="H10" s="8">
        <v>363453</v>
      </c>
      <c r="I10" s="8">
        <v>363518</v>
      </c>
      <c r="J10" s="1" t="s">
        <v>17</v>
      </c>
      <c r="K10" s="1">
        <f>SUM(C10-B10+F10-E10+I10-H10)/2</f>
        <v>527</v>
      </c>
      <c r="L10" s="1">
        <f>SUM(C10-B10+F10-E10+I10-H10)</f>
        <v>1054</v>
      </c>
      <c r="M10" s="1">
        <f>SUM(K10*0.04+K10)</f>
        <v>548.08000000000004</v>
      </c>
    </row>
    <row r="11" spans="1:13" ht="34.5" customHeight="1" x14ac:dyDescent="0.2">
      <c r="A11" s="2" t="s">
        <v>18</v>
      </c>
      <c r="B11" s="8">
        <v>804236</v>
      </c>
      <c r="C11" s="8">
        <v>804995</v>
      </c>
      <c r="D11" s="9"/>
      <c r="E11" s="8">
        <v>66188</v>
      </c>
      <c r="F11" s="8">
        <v>66208</v>
      </c>
      <c r="G11" s="9"/>
      <c r="H11" s="8">
        <v>363556</v>
      </c>
      <c r="I11" s="8">
        <v>363623</v>
      </c>
      <c r="J11" s="1" t="s">
        <v>19</v>
      </c>
      <c r="K11" s="1">
        <f>SUM(C11-B11+F11-E11+I11-H11)/2</f>
        <v>423</v>
      </c>
      <c r="L11" s="1">
        <f>SUM(C11-B11+F11-E11+I11-H11)</f>
        <v>846</v>
      </c>
      <c r="M11" s="1">
        <f>SUM(K11*0.04+K11)</f>
        <v>439.92</v>
      </c>
    </row>
    <row r="12" spans="1:13" ht="34.5" customHeight="1" x14ac:dyDescent="0.2">
      <c r="A12" s="2" t="s">
        <v>20</v>
      </c>
      <c r="B12" s="8">
        <v>805036</v>
      </c>
      <c r="C12" s="8">
        <v>805786</v>
      </c>
      <c r="D12" s="9"/>
      <c r="E12" s="8">
        <v>66220</v>
      </c>
      <c r="F12" s="8">
        <v>66243</v>
      </c>
      <c r="G12" s="9"/>
      <c r="H12" s="8">
        <v>363670</v>
      </c>
      <c r="I12" s="8">
        <v>363755</v>
      </c>
      <c r="J12" s="1" t="s">
        <v>21</v>
      </c>
      <c r="K12" s="1">
        <f>SUM(C12-B12+F12-E12+I12-H12)/2</f>
        <v>429</v>
      </c>
      <c r="L12" s="1">
        <f>SUM(C12-B12+F12-E12+I12-H12)</f>
        <v>858</v>
      </c>
      <c r="M12" s="1">
        <f>SUM(K12*0.04+K12)</f>
        <v>446.16</v>
      </c>
    </row>
    <row r="13" spans="1:13" ht="34.5" customHeight="1" x14ac:dyDescent="0.2">
      <c r="A13" s="2" t="s">
        <v>22</v>
      </c>
      <c r="B13" s="8">
        <v>805893</v>
      </c>
      <c r="C13" s="8">
        <v>806350</v>
      </c>
      <c r="D13" s="9"/>
      <c r="E13" s="8">
        <v>66257</v>
      </c>
      <c r="F13" s="8">
        <v>66257</v>
      </c>
      <c r="G13" s="9"/>
      <c r="H13" s="8">
        <v>363788</v>
      </c>
      <c r="I13" s="8">
        <v>363820</v>
      </c>
      <c r="J13" s="1" t="s">
        <v>23</v>
      </c>
      <c r="K13" s="1">
        <f>SUM(C13-B13+F13-E13+I13-H13)/2</f>
        <v>244.5</v>
      </c>
      <c r="L13" s="1">
        <f>SUM(C13-B13+F13-E13+I13-H13)</f>
        <v>489</v>
      </c>
      <c r="M13" s="1">
        <f>SUM(K13*0.04+K13)</f>
        <v>254.28</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12" sqref="H12"/>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41953</v>
      </c>
      <c r="C3" s="3">
        <v>41957</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974075</v>
      </c>
      <c r="C9" s="8">
        <v>977571</v>
      </c>
      <c r="D9" s="9"/>
      <c r="E9" s="26"/>
      <c r="F9" s="26"/>
      <c r="G9" s="9"/>
      <c r="H9" s="8">
        <v>387749</v>
      </c>
      <c r="I9" s="8">
        <v>388064</v>
      </c>
      <c r="J9" s="1" t="s">
        <v>15</v>
      </c>
      <c r="K9" s="1">
        <f>SUM(C9-B9+F9-E9+I9-H9)/2</f>
        <v>1905.5</v>
      </c>
      <c r="L9" s="1">
        <f>SUM(C9-B9+F9-E9+I9-H9)</f>
        <v>3811</v>
      </c>
      <c r="M9" s="1">
        <f>SUM(K9*0.04+K9)</f>
        <v>1981.72</v>
      </c>
    </row>
    <row r="10" spans="1:13" ht="34.5" customHeight="1" x14ac:dyDescent="0.2">
      <c r="A10" s="2" t="s">
        <v>16</v>
      </c>
      <c r="B10" s="26"/>
      <c r="C10" s="26"/>
      <c r="D10" s="9"/>
      <c r="E10" s="26"/>
      <c r="F10" s="26"/>
      <c r="G10" s="9"/>
      <c r="H10" s="26"/>
      <c r="I10" s="26"/>
      <c r="J10" s="1" t="s">
        <v>17</v>
      </c>
      <c r="K10" s="1">
        <f>SUM(C10-B10+F10-E10+I10-H10)/2</f>
        <v>0</v>
      </c>
      <c r="L10" s="1">
        <f>SUM(C10-B10+F10-E10+I10-H10)</f>
        <v>0</v>
      </c>
      <c r="M10" s="1">
        <f>SUM(K10*0.04+K10)</f>
        <v>0</v>
      </c>
    </row>
    <row r="11" spans="1:13" ht="34.5" customHeight="1" x14ac:dyDescent="0.2">
      <c r="A11" s="2" t="s">
        <v>18</v>
      </c>
      <c r="B11" s="8">
        <v>977605</v>
      </c>
      <c r="C11" s="8">
        <v>980436</v>
      </c>
      <c r="D11" s="9"/>
      <c r="E11" s="26"/>
      <c r="F11" s="26"/>
      <c r="G11" s="9"/>
      <c r="H11" s="8">
        <v>388112</v>
      </c>
      <c r="I11" s="8">
        <v>388592</v>
      </c>
      <c r="J11" s="1" t="s">
        <v>19</v>
      </c>
      <c r="K11" s="1">
        <f>SUM(C11-B11+F11-E11+I11-H11)/2</f>
        <v>1655.5</v>
      </c>
      <c r="L11" s="1">
        <f>SUM(C11-B11+F11-E11+I11-H11)</f>
        <v>3311</v>
      </c>
      <c r="M11" s="1">
        <f>SUM(K11*0.04+K11)</f>
        <v>1721.72</v>
      </c>
    </row>
    <row r="12" spans="1:13" ht="34.5" customHeight="1" x14ac:dyDescent="0.2">
      <c r="A12" s="2" t="s">
        <v>20</v>
      </c>
      <c r="B12" s="8">
        <v>980467</v>
      </c>
      <c r="C12" s="8">
        <v>983263</v>
      </c>
      <c r="D12" s="9"/>
      <c r="E12" s="26"/>
      <c r="F12" s="26"/>
      <c r="G12" s="9"/>
      <c r="H12" s="8">
        <v>388642</v>
      </c>
      <c r="I12" s="8">
        <v>389115</v>
      </c>
      <c r="J12" s="1" t="s">
        <v>21</v>
      </c>
      <c r="K12" s="1">
        <f>SUM(C12-B12+F12-E12+I12-H12)/2</f>
        <v>1634.5</v>
      </c>
      <c r="L12" s="1">
        <f>SUM(C12-B12+F12-E12+I12-H12)</f>
        <v>3269</v>
      </c>
      <c r="M12" s="1">
        <f>SUM(K12*0.04+K12)</f>
        <v>1699.88</v>
      </c>
    </row>
    <row r="13" spans="1:13" ht="34.5" customHeight="1" x14ac:dyDescent="0.2">
      <c r="A13" s="2" t="s">
        <v>22</v>
      </c>
      <c r="B13" s="8">
        <v>983294</v>
      </c>
      <c r="C13" s="8">
        <v>984496</v>
      </c>
      <c r="D13" s="9"/>
      <c r="E13" s="26"/>
      <c r="F13" s="26"/>
      <c r="G13" s="9"/>
      <c r="H13" s="26"/>
      <c r="I13" s="26"/>
      <c r="J13" s="1" t="s">
        <v>23</v>
      </c>
      <c r="K13" s="1">
        <f>SUM(C13-B13+F13-E13+I13-H13)/2</f>
        <v>601</v>
      </c>
      <c r="L13" s="1">
        <f>SUM(C13-B13+F13-E13+I13-H13)</f>
        <v>1202</v>
      </c>
      <c r="M13" s="1">
        <f>SUM(K13*0.04+K13)</f>
        <v>625.04</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4" sqref="C4"/>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41960</v>
      </c>
      <c r="C3" s="3">
        <v>41964</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985224</v>
      </c>
      <c r="C9" s="8">
        <v>988180</v>
      </c>
      <c r="D9" s="9"/>
      <c r="E9" s="26"/>
      <c r="F9" s="26"/>
      <c r="G9" s="9"/>
      <c r="H9" s="8">
        <v>389154</v>
      </c>
      <c r="I9" s="8">
        <v>389524</v>
      </c>
      <c r="J9" s="1" t="s">
        <v>15</v>
      </c>
      <c r="K9" s="1">
        <f>SUM(C9-B9+F9-E9+I9-H9)/2</f>
        <v>1663</v>
      </c>
      <c r="L9" s="1">
        <f>SUM(C9-B9+F9-E9+I9-H9)</f>
        <v>3326</v>
      </c>
      <c r="M9" s="1">
        <f>SUM(K9*0.04+K9)</f>
        <v>1729.52</v>
      </c>
    </row>
    <row r="10" spans="1:13" ht="34.5" customHeight="1" x14ac:dyDescent="0.2">
      <c r="A10" s="2" t="s">
        <v>16</v>
      </c>
      <c r="B10" s="8">
        <v>988204</v>
      </c>
      <c r="C10" s="8">
        <v>991372</v>
      </c>
      <c r="D10" s="9"/>
      <c r="E10" s="26"/>
      <c r="F10" s="26"/>
      <c r="G10" s="9"/>
      <c r="H10" s="8">
        <v>389598</v>
      </c>
      <c r="I10" s="8">
        <v>390052</v>
      </c>
      <c r="J10" s="1" t="s">
        <v>17</v>
      </c>
      <c r="K10" s="1">
        <f>SUM(C10-B10+F10-E10+I10-H10)/2</f>
        <v>1811</v>
      </c>
      <c r="L10" s="1">
        <f>SUM(C10-B10+F10-E10+I10-H10)</f>
        <v>3622</v>
      </c>
      <c r="M10" s="1">
        <f>SUM(K10*0.04+K10)</f>
        <v>1883.44</v>
      </c>
    </row>
    <row r="11" spans="1:13" ht="34.5" customHeight="1" x14ac:dyDescent="0.2">
      <c r="A11" s="2" t="s">
        <v>18</v>
      </c>
      <c r="B11" s="8">
        <v>991401</v>
      </c>
      <c r="C11" s="8">
        <v>994130</v>
      </c>
      <c r="D11" s="9"/>
      <c r="E11" s="26"/>
      <c r="F11" s="26"/>
      <c r="G11" s="9"/>
      <c r="H11" s="8">
        <v>390094</v>
      </c>
      <c r="I11" s="8">
        <v>390409</v>
      </c>
      <c r="J11" s="1" t="s">
        <v>19</v>
      </c>
      <c r="K11" s="1">
        <f>SUM(C11-B11+F11-E11+I11-H11)/2</f>
        <v>1522</v>
      </c>
      <c r="L11" s="1">
        <f>SUM(C11-B11+F11-E11+I11-H11)</f>
        <v>3044</v>
      </c>
      <c r="M11" s="1">
        <f>SUM(K11*0.04+K11)</f>
        <v>1582.88</v>
      </c>
    </row>
    <row r="12" spans="1:13" ht="34.5" customHeight="1" x14ac:dyDescent="0.2">
      <c r="A12" s="2" t="s">
        <v>20</v>
      </c>
      <c r="B12" s="8">
        <v>994160</v>
      </c>
      <c r="C12" s="8">
        <v>996915</v>
      </c>
      <c r="D12" s="9"/>
      <c r="E12" s="26"/>
      <c r="F12" s="26"/>
      <c r="G12" s="9"/>
      <c r="H12" s="8">
        <v>390456</v>
      </c>
      <c r="I12" s="8">
        <v>390909</v>
      </c>
      <c r="J12" s="1" t="s">
        <v>21</v>
      </c>
      <c r="K12" s="1">
        <f>SUM(C12-B12+F12-E12+I12-H12)/2</f>
        <v>1604</v>
      </c>
      <c r="L12" s="1">
        <f>SUM(C12-B12+F12-E12+I12-H12)</f>
        <v>3208</v>
      </c>
      <c r="M12" s="1">
        <f>SUM(K12*0.04+K12)</f>
        <v>1668.16</v>
      </c>
    </row>
    <row r="13" spans="1:13" ht="34.5" customHeight="1" x14ac:dyDescent="0.2">
      <c r="A13" s="2" t="s">
        <v>22</v>
      </c>
      <c r="B13" s="8">
        <v>996945</v>
      </c>
      <c r="C13" s="8">
        <v>998148</v>
      </c>
      <c r="D13" s="9"/>
      <c r="E13" s="26"/>
      <c r="F13" s="26"/>
      <c r="G13" s="9"/>
      <c r="H13" s="26"/>
      <c r="I13" s="26"/>
      <c r="J13" s="1" t="s">
        <v>23</v>
      </c>
      <c r="K13" s="1">
        <f>SUM(C13-B13+F13-E13+I13-H13)/2</f>
        <v>601.5</v>
      </c>
      <c r="L13" s="1">
        <f>SUM(C13-B13+F13-E13+I13-H13)</f>
        <v>1203</v>
      </c>
      <c r="M13" s="1">
        <f>SUM(K13*0.04+K13)</f>
        <v>625.55999999999995</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1" sqref="B11"/>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41967</v>
      </c>
      <c r="C3" s="3">
        <v>41971</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998941</v>
      </c>
      <c r="C9" s="8">
        <v>1001860</v>
      </c>
      <c r="D9" s="9"/>
      <c r="E9" s="26"/>
      <c r="F9" s="26"/>
      <c r="G9" s="9"/>
      <c r="H9" s="8">
        <v>390922</v>
      </c>
      <c r="I9" s="8">
        <v>391346</v>
      </c>
      <c r="J9" s="1" t="s">
        <v>15</v>
      </c>
      <c r="K9" s="1">
        <f>SUM(C9-B9+F9-E9+I9-H9)/2</f>
        <v>1671.5</v>
      </c>
      <c r="L9" s="1">
        <f>SUM(C9-B9+F9-E9+I9-H9)</f>
        <v>3343</v>
      </c>
      <c r="M9" s="1">
        <f>SUM(K9*0.04+K9)</f>
        <v>1738.36</v>
      </c>
    </row>
    <row r="10" spans="1:13" ht="34.5" customHeight="1" x14ac:dyDescent="0.2">
      <c r="A10" s="2" t="s">
        <v>16</v>
      </c>
      <c r="B10" s="8">
        <v>1904</v>
      </c>
      <c r="C10" s="8">
        <v>4834</v>
      </c>
      <c r="D10" s="9"/>
      <c r="E10" s="26"/>
      <c r="F10" s="26"/>
      <c r="G10" s="9"/>
      <c r="H10" s="8">
        <v>391430</v>
      </c>
      <c r="I10" s="8">
        <v>391880</v>
      </c>
      <c r="J10" s="1" t="s">
        <v>17</v>
      </c>
      <c r="K10" s="1">
        <f>SUM(C10-B10+F10-E10+I10-H10)/2</f>
        <v>1690</v>
      </c>
      <c r="L10" s="1">
        <f>SUM(C10-B10+F10-E10+I10-H10)</f>
        <v>3380</v>
      </c>
      <c r="M10" s="1">
        <f>SUM(K10*0.04+K10)</f>
        <v>1757.6</v>
      </c>
    </row>
    <row r="11" spans="1:13" ht="34.5" customHeight="1" x14ac:dyDescent="0.2">
      <c r="A11" s="2" t="s">
        <v>18</v>
      </c>
      <c r="B11" s="8">
        <v>4872</v>
      </c>
      <c r="C11" s="8">
        <v>6983</v>
      </c>
      <c r="D11" s="9"/>
      <c r="E11" s="26"/>
      <c r="F11" s="26"/>
      <c r="G11" s="9"/>
      <c r="H11" s="8">
        <v>391936</v>
      </c>
      <c r="I11" s="8">
        <v>392208</v>
      </c>
      <c r="J11" s="1" t="s">
        <v>19</v>
      </c>
      <c r="K11" s="1">
        <f>SUM(C11-B11+F11-E11+I11-H11)/2</f>
        <v>1191.5</v>
      </c>
      <c r="L11" s="1">
        <f>SUM(C11-B11+F11-E11+I11-H11)</f>
        <v>2383</v>
      </c>
      <c r="M11" s="1">
        <f>SUM(K11*0.04+K11)</f>
        <v>1239.1600000000001</v>
      </c>
    </row>
    <row r="12" spans="1:13" ht="34.5" customHeight="1" x14ac:dyDescent="0.2">
      <c r="A12" s="2" t="s">
        <v>20</v>
      </c>
      <c r="B12" s="26"/>
      <c r="C12" s="26"/>
      <c r="D12" s="9"/>
      <c r="E12" s="26"/>
      <c r="F12" s="26"/>
      <c r="G12" s="9"/>
      <c r="H12" s="26"/>
      <c r="I12" s="26"/>
      <c r="J12" s="1" t="s">
        <v>21</v>
      </c>
      <c r="K12" s="1">
        <f>SUM(C12-B12+F12-E12+I12-H12)/2</f>
        <v>0</v>
      </c>
      <c r="L12" s="1">
        <f>SUM(C12-B12+F12-E12+I12-H12)</f>
        <v>0</v>
      </c>
      <c r="M12" s="1">
        <f>SUM(K12*0.04+K12)</f>
        <v>0</v>
      </c>
    </row>
    <row r="13" spans="1:13" ht="34.5" customHeight="1" x14ac:dyDescent="0.2">
      <c r="A13" s="2" t="s">
        <v>22</v>
      </c>
      <c r="B13" s="26"/>
      <c r="C13" s="26"/>
      <c r="D13" s="9"/>
      <c r="E13" s="26"/>
      <c r="F13" s="26"/>
      <c r="G13" s="9"/>
      <c r="H13" s="26"/>
      <c r="I13" s="26"/>
      <c r="J13" s="1" t="s">
        <v>23</v>
      </c>
      <c r="K13" s="1">
        <f>SUM(C13-B13+F13-E13+I13-H13)/2</f>
        <v>0</v>
      </c>
      <c r="L13" s="1">
        <f>SUM(C13-B13+F13-E13+I13-H13)</f>
        <v>0</v>
      </c>
      <c r="M13" s="1">
        <f>SUM(K13*0.04+K13)</f>
        <v>0</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41974</v>
      </c>
      <c r="C3" s="3">
        <v>41978</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7005</v>
      </c>
      <c r="C9" s="8">
        <v>9976</v>
      </c>
      <c r="D9" s="9"/>
      <c r="E9" s="26"/>
      <c r="F9" s="26"/>
      <c r="G9" s="9"/>
      <c r="H9" s="8">
        <v>392237</v>
      </c>
      <c r="I9" s="8">
        <v>392624</v>
      </c>
      <c r="J9" s="1" t="s">
        <v>15</v>
      </c>
      <c r="K9" s="1">
        <f>SUM(C9-B9+F9-E9+I9-H9)/2</f>
        <v>1679</v>
      </c>
      <c r="L9" s="1">
        <f>SUM(C9-B9+F9-E9+I9-H9)</f>
        <v>3358</v>
      </c>
      <c r="M9" s="1">
        <f>SUM(K9*0.04+K9)</f>
        <v>1746.16</v>
      </c>
    </row>
    <row r="10" spans="1:13" ht="34.5" customHeight="1" x14ac:dyDescent="0.2">
      <c r="A10" s="2" t="s">
        <v>16</v>
      </c>
      <c r="B10" s="8">
        <v>10014</v>
      </c>
      <c r="C10" s="8">
        <v>13498</v>
      </c>
      <c r="D10" s="9"/>
      <c r="E10" s="26"/>
      <c r="F10" s="26"/>
      <c r="G10" s="9"/>
      <c r="H10" s="8">
        <v>392684</v>
      </c>
      <c r="I10" s="8">
        <v>393145</v>
      </c>
      <c r="J10" s="1" t="s">
        <v>17</v>
      </c>
      <c r="K10" s="1">
        <f>SUM(C10-B10+F10-E10+I10-H10)/2</f>
        <v>1972.5</v>
      </c>
      <c r="L10" s="1">
        <f>SUM(C10-B10+F10-E10+I10-H10)</f>
        <v>3945</v>
      </c>
      <c r="M10" s="1">
        <f>SUM(K10*0.04+K10)</f>
        <v>2051.4</v>
      </c>
    </row>
    <row r="11" spans="1:13" ht="34.5" customHeight="1" x14ac:dyDescent="0.2">
      <c r="A11" s="2" t="s">
        <v>18</v>
      </c>
      <c r="B11" s="8">
        <v>13576</v>
      </c>
      <c r="C11" s="8">
        <v>16544</v>
      </c>
      <c r="D11" s="9"/>
      <c r="E11" s="26"/>
      <c r="F11" s="26"/>
      <c r="G11" s="9"/>
      <c r="H11" s="8">
        <v>393249</v>
      </c>
      <c r="I11" s="8">
        <v>393649</v>
      </c>
      <c r="J11" s="1" t="s">
        <v>19</v>
      </c>
      <c r="K11" s="1">
        <f>SUM(C11-B11+F11-E11+I11-H11)/2</f>
        <v>1684</v>
      </c>
      <c r="L11" s="1">
        <f>SUM(C11-B11+F11-E11+I11-H11)</f>
        <v>3368</v>
      </c>
      <c r="M11" s="1">
        <f>SUM(K11*0.04+K11)</f>
        <v>1751.36</v>
      </c>
    </row>
    <row r="12" spans="1:13" ht="34.5" customHeight="1" x14ac:dyDescent="0.2">
      <c r="A12" s="2" t="s">
        <v>20</v>
      </c>
      <c r="B12" s="8">
        <v>16582</v>
      </c>
      <c r="C12" s="8">
        <v>19719</v>
      </c>
      <c r="D12" s="9"/>
      <c r="E12" s="26"/>
      <c r="F12" s="26"/>
      <c r="G12" s="9"/>
      <c r="H12" s="8">
        <v>393709</v>
      </c>
      <c r="I12" s="8">
        <v>394214</v>
      </c>
      <c r="J12" s="1" t="s">
        <v>21</v>
      </c>
      <c r="K12" s="1">
        <f>SUM(C12-B12+F12-E12+I12-H12)/2</f>
        <v>1821</v>
      </c>
      <c r="L12" s="1">
        <f>SUM(C12-B12+F12-E12+I12-H12)</f>
        <v>3642</v>
      </c>
      <c r="M12" s="1">
        <f>SUM(K12*0.04+K12)</f>
        <v>1893.84</v>
      </c>
    </row>
    <row r="13" spans="1:13" ht="34.5" customHeight="1" x14ac:dyDescent="0.2">
      <c r="A13" s="2" t="s">
        <v>22</v>
      </c>
      <c r="B13" s="8">
        <v>19769</v>
      </c>
      <c r="C13" s="8">
        <v>20729</v>
      </c>
      <c r="D13" s="9"/>
      <c r="E13" s="26"/>
      <c r="F13" s="26"/>
      <c r="G13" s="9"/>
      <c r="H13" s="26"/>
      <c r="I13" s="26"/>
      <c r="J13" s="1" t="s">
        <v>23</v>
      </c>
      <c r="K13" s="1">
        <f>SUM(C13-B13+F13-E13+I13-H13)/2</f>
        <v>480</v>
      </c>
      <c r="L13" s="1">
        <f>SUM(C13-B13+F13-E13+I13-H13)</f>
        <v>960</v>
      </c>
      <c r="M13" s="1">
        <f>SUM(K13*0.04+K13)</f>
        <v>499.2</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opLeftCell="A10" workbookViewId="0">
      <selection activeCell="C13" sqref="C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41981</v>
      </c>
      <c r="C3" s="3">
        <v>41985</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21460</v>
      </c>
      <c r="C9" s="8">
        <v>23418</v>
      </c>
      <c r="D9" s="9"/>
      <c r="E9" s="26"/>
      <c r="F9" s="26"/>
      <c r="G9" s="9"/>
      <c r="H9" s="8">
        <v>394249</v>
      </c>
      <c r="I9" s="8">
        <v>394650</v>
      </c>
      <c r="J9" s="1" t="s">
        <v>15</v>
      </c>
      <c r="K9" s="1">
        <f>SUM(C9-B9+F9-E9+I9-H9)/2</f>
        <v>1179.5</v>
      </c>
      <c r="L9" s="1">
        <f>SUM(C9-B9+F9-E9+I9-H9)</f>
        <v>2359</v>
      </c>
      <c r="M9" s="1">
        <f>SUM(K9*0.04+K9)</f>
        <v>1226.68</v>
      </c>
    </row>
    <row r="10" spans="1:13" ht="34.5" customHeight="1" x14ac:dyDescent="0.2">
      <c r="A10" s="2" t="s">
        <v>16</v>
      </c>
      <c r="B10" s="8">
        <v>23445</v>
      </c>
      <c r="C10" s="8">
        <v>25731</v>
      </c>
      <c r="D10" s="9"/>
      <c r="E10" s="26"/>
      <c r="F10" s="26"/>
      <c r="G10" s="9"/>
      <c r="H10" s="8">
        <v>394720</v>
      </c>
      <c r="I10" s="8">
        <v>395188</v>
      </c>
      <c r="J10" s="1" t="s">
        <v>17</v>
      </c>
      <c r="K10" s="1">
        <f>SUM(C10-B10+F10-E10+I10-H10)/2</f>
        <v>1377</v>
      </c>
      <c r="L10" s="1">
        <f>SUM(C10-B10+F10-E10+I10-H10)</f>
        <v>2754</v>
      </c>
      <c r="M10" s="1">
        <f>SUM(K10*0.04+K10)</f>
        <v>1432.08</v>
      </c>
    </row>
    <row r="11" spans="1:13" ht="34.5" customHeight="1" x14ac:dyDescent="0.2">
      <c r="A11" s="2" t="s">
        <v>18</v>
      </c>
      <c r="B11" s="8">
        <v>25774</v>
      </c>
      <c r="C11" s="8">
        <v>27313</v>
      </c>
      <c r="D11" s="9"/>
      <c r="E11" s="26"/>
      <c r="F11" s="26"/>
      <c r="G11" s="9"/>
      <c r="H11" s="8">
        <v>395256</v>
      </c>
      <c r="I11" s="8">
        <v>395481</v>
      </c>
      <c r="J11" s="1" t="s">
        <v>19</v>
      </c>
      <c r="K11" s="1">
        <f>SUM(C11-B11+F11-E11+I11-H11)/2</f>
        <v>882</v>
      </c>
      <c r="L11" s="1">
        <f>SUM(C11-B11+F11-E11+I11-H11)</f>
        <v>1764</v>
      </c>
      <c r="M11" s="1">
        <f>SUM(K11*0.04+K11)</f>
        <v>917.28</v>
      </c>
    </row>
    <row r="12" spans="1:13" ht="34.5" customHeight="1" x14ac:dyDescent="0.2">
      <c r="A12" s="2" t="s">
        <v>20</v>
      </c>
      <c r="B12" s="8">
        <v>27330</v>
      </c>
      <c r="C12" s="8">
        <v>28888</v>
      </c>
      <c r="D12" s="9"/>
      <c r="E12" s="26"/>
      <c r="F12" s="26"/>
      <c r="G12" s="9"/>
      <c r="H12" s="8">
        <v>395523</v>
      </c>
      <c r="I12" s="8">
        <v>395824</v>
      </c>
      <c r="J12" s="1" t="s">
        <v>21</v>
      </c>
      <c r="K12" s="1">
        <f>SUM(C12-B12+F12-E12+I12-H12)/2</f>
        <v>929.5</v>
      </c>
      <c r="L12" s="1">
        <f>SUM(C12-B12+F12-E12+I12-H12)</f>
        <v>1859</v>
      </c>
      <c r="M12" s="1">
        <f>SUM(K12*0.04+K12)</f>
        <v>966.68</v>
      </c>
    </row>
    <row r="13" spans="1:13" ht="34.5" customHeight="1" x14ac:dyDescent="0.2">
      <c r="A13" s="2" t="s">
        <v>22</v>
      </c>
      <c r="B13" s="8">
        <v>28931</v>
      </c>
      <c r="C13" s="8">
        <v>29260</v>
      </c>
      <c r="D13" s="9"/>
      <c r="E13" s="26"/>
      <c r="F13" s="26"/>
      <c r="G13" s="9"/>
      <c r="H13" s="26"/>
      <c r="I13" s="26"/>
      <c r="J13" s="1" t="s">
        <v>23</v>
      </c>
      <c r="K13" s="1">
        <f>SUM(C13-B13+F13-E13+I13-H13)/2</f>
        <v>164.5</v>
      </c>
      <c r="L13" s="1">
        <f>SUM(C13-B13+F13-E13+I13-H13)</f>
        <v>329</v>
      </c>
      <c r="M13" s="1">
        <f>SUM(K13*0.04+K13)</f>
        <v>171.08</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17" sqref="H17"/>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41988</v>
      </c>
      <c r="C3" s="3">
        <v>41992</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29294</v>
      </c>
      <c r="C9" s="8">
        <v>29645</v>
      </c>
      <c r="D9" s="9"/>
      <c r="E9" s="26"/>
      <c r="F9" s="26"/>
      <c r="G9" s="9"/>
      <c r="H9" s="26"/>
      <c r="I9" s="26"/>
      <c r="J9" s="1" t="s">
        <v>15</v>
      </c>
      <c r="K9" s="1">
        <f>SUM(C9-B9+F9-E9+I9-H9)/2</f>
        <v>175.5</v>
      </c>
      <c r="L9" s="1">
        <f>SUM(C9-B9+F9-E9+I9-H9)</f>
        <v>351</v>
      </c>
      <c r="M9" s="1">
        <f>SUM(K9*0.04+K9)</f>
        <v>182.52</v>
      </c>
    </row>
    <row r="10" spans="1:13" ht="34.5" customHeight="1" x14ac:dyDescent="0.2">
      <c r="A10" s="2" t="s">
        <v>16</v>
      </c>
      <c r="B10" s="8">
        <v>29658</v>
      </c>
      <c r="C10" s="8">
        <v>30037</v>
      </c>
      <c r="D10" s="9"/>
      <c r="E10" s="26"/>
      <c r="F10" s="26"/>
      <c r="G10" s="9"/>
      <c r="H10" s="26"/>
      <c r="I10" s="26"/>
      <c r="J10" s="1" t="s">
        <v>17</v>
      </c>
      <c r="K10" s="1">
        <f>SUM(C10-B10+F10-E10+I10-H10)/2</f>
        <v>189.5</v>
      </c>
      <c r="L10" s="1">
        <f>SUM(C10-B10+F10-E10+I10-H10)</f>
        <v>379</v>
      </c>
      <c r="M10" s="1">
        <f>SUM(K10*0.04+K10)</f>
        <v>197.08</v>
      </c>
    </row>
    <row r="11" spans="1:13" ht="34.5" customHeight="1" x14ac:dyDescent="0.2">
      <c r="A11" s="2" t="s">
        <v>18</v>
      </c>
      <c r="B11" s="8">
        <v>30061</v>
      </c>
      <c r="C11" s="8">
        <v>30330</v>
      </c>
      <c r="D11" s="9"/>
      <c r="E11" s="26"/>
      <c r="F11" s="26"/>
      <c r="G11" s="9"/>
      <c r="H11" s="26"/>
      <c r="I11" s="26"/>
      <c r="J11" s="1" t="s">
        <v>19</v>
      </c>
      <c r="K11" s="1">
        <f>SUM(C11-B11+F11-E11+I11-H11)/2</f>
        <v>134.5</v>
      </c>
      <c r="L11" s="1">
        <f>SUM(C11-B11+F11-E11+I11-H11)</f>
        <v>269</v>
      </c>
      <c r="M11" s="1">
        <f>SUM(K11*0.04+K11)</f>
        <v>139.88</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27"/>
      <c r="C13" s="27"/>
      <c r="D13" s="9"/>
      <c r="E13" s="26"/>
      <c r="F13" s="26"/>
      <c r="G13" s="9"/>
      <c r="H13" s="26"/>
      <c r="I13" s="26"/>
      <c r="J13" s="1" t="s">
        <v>23</v>
      </c>
      <c r="K13" s="1">
        <f>SUM(C13-B13+F13-E13+I13-H13)/2</f>
        <v>0</v>
      </c>
      <c r="L13" s="1">
        <f>SUM(C13-B13+F13-E13+I13-H13)</f>
        <v>0</v>
      </c>
      <c r="M13" s="1">
        <f>SUM(K13*0.04+K13)</f>
        <v>0</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workbookViewId="0">
      <selection activeCell="E16" sqref="E16"/>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42006</v>
      </c>
      <c r="C3" s="3">
        <v>42006</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26"/>
      <c r="C10" s="26"/>
      <c r="D10" s="9"/>
      <c r="E10" s="26"/>
      <c r="F10" s="26"/>
      <c r="G10" s="9"/>
      <c r="H10" s="26"/>
      <c r="I10" s="26"/>
      <c r="J10" s="1" t="s">
        <v>17</v>
      </c>
      <c r="K10" s="1">
        <f>SUM(C10-B10+F10-E10+I10-H10)/2</f>
        <v>0</v>
      </c>
      <c r="L10" s="1">
        <f>SUM(C10-B10+F10-E10+I10-H10)</f>
        <v>0</v>
      </c>
      <c r="M10" s="1">
        <f>SUM(K10*0.04+K10)</f>
        <v>0</v>
      </c>
    </row>
    <row r="11" spans="1:13" ht="34.5" customHeight="1" x14ac:dyDescent="0.2">
      <c r="A11" s="2" t="s">
        <v>18</v>
      </c>
      <c r="B11" s="26"/>
      <c r="C11" s="26"/>
      <c r="D11" s="9"/>
      <c r="E11" s="26"/>
      <c r="F11" s="26"/>
      <c r="G11" s="9"/>
      <c r="H11" s="26"/>
      <c r="I11" s="26"/>
      <c r="J11" s="1" t="s">
        <v>19</v>
      </c>
      <c r="K11" s="1">
        <f>SUM(C11-B11+F11-E11+I11-H11)/2</f>
        <v>0</v>
      </c>
      <c r="L11" s="1">
        <f>SUM(C11-B11+F11-E11+I11-H11)</f>
        <v>0</v>
      </c>
      <c r="M11" s="1">
        <f>SUM(K11*0.04+K11)</f>
        <v>0</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33">
        <v>30471</v>
      </c>
      <c r="C13" s="33"/>
      <c r="D13" s="9"/>
      <c r="E13" s="26"/>
      <c r="F13" s="26"/>
      <c r="G13" s="9"/>
      <c r="H13" s="26"/>
      <c r="I13" s="26"/>
      <c r="J13" s="1" t="s">
        <v>23</v>
      </c>
      <c r="K13" s="1">
        <f>SUM(C13-B13+F13-E13+I13-H13)/2</f>
        <v>-15235.5</v>
      </c>
      <c r="L13" s="1">
        <f>SUM(C13-B13+F13-E13+I13-H13)</f>
        <v>-30471</v>
      </c>
      <c r="M13" s="1">
        <f>SUM(K13*0.04+K13)</f>
        <v>-15844.92</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C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42002</v>
      </c>
      <c r="C3" s="3">
        <v>42006</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26"/>
      <c r="C10" s="26"/>
      <c r="D10" s="9"/>
      <c r="E10" s="26"/>
      <c r="F10" s="26"/>
      <c r="G10" s="9"/>
      <c r="H10" s="26"/>
      <c r="I10" s="26"/>
      <c r="J10" s="1" t="s">
        <v>17</v>
      </c>
      <c r="K10" s="1">
        <f>SUM(C10-B10+F10-E10+I10-H10)/2</f>
        <v>0</v>
      </c>
      <c r="L10" s="1">
        <f>SUM(C10-B10+F10-E10+I10-H10)</f>
        <v>0</v>
      </c>
      <c r="M10" s="1">
        <f>SUM(K10*0.04+K10)</f>
        <v>0</v>
      </c>
    </row>
    <row r="11" spans="1:13" ht="34.5" customHeight="1" x14ac:dyDescent="0.2">
      <c r="A11" s="2" t="s">
        <v>18</v>
      </c>
      <c r="B11" s="26"/>
      <c r="C11" s="26"/>
      <c r="D11" s="9"/>
      <c r="E11" s="26"/>
      <c r="F11" s="26"/>
      <c r="G11" s="9"/>
      <c r="H11" s="26"/>
      <c r="I11" s="26"/>
      <c r="J11" s="1" t="s">
        <v>19</v>
      </c>
      <c r="K11" s="1">
        <f>SUM(C11-B11+F11-E11+I11-H11)/2</f>
        <v>0</v>
      </c>
      <c r="L11" s="1">
        <f>SUM(C11-B11+F11-E11+I11-H11)</f>
        <v>0</v>
      </c>
      <c r="M11" s="1">
        <f>SUM(K11*0.04+K11)</f>
        <v>0</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28"/>
      <c r="C13" s="28"/>
      <c r="D13" s="9"/>
      <c r="E13" s="26"/>
      <c r="F13" s="26"/>
      <c r="G13" s="9"/>
      <c r="H13" s="26"/>
      <c r="I13" s="26"/>
      <c r="J13" s="1" t="s">
        <v>23</v>
      </c>
      <c r="K13" s="1">
        <f>SUM(C13-B13+F13-E13+I13-H13)/2</f>
        <v>0</v>
      </c>
      <c r="L13" s="1">
        <f>SUM(C13-B13+F13-E13+I13-H13)</f>
        <v>0</v>
      </c>
      <c r="M13" s="1">
        <f>SUM(K13*0.04+K13)</f>
        <v>0</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42009</v>
      </c>
      <c r="C3" s="3">
        <v>42013</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92</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c r="C9" s="8"/>
      <c r="D9" s="9"/>
      <c r="E9" s="26"/>
      <c r="F9" s="26"/>
      <c r="G9" s="9"/>
      <c r="H9" s="26"/>
      <c r="I9" s="26"/>
      <c r="J9" s="1" t="s">
        <v>15</v>
      </c>
      <c r="K9" s="1">
        <f>SUM(C9-B9+F9-E9+I9-H9)/2</f>
        <v>0</v>
      </c>
      <c r="L9" s="1">
        <f>SUM(C9-B9+F9-E9+I9-H9)</f>
        <v>0</v>
      </c>
      <c r="M9" s="1">
        <f>SUM(K9*0.04+K9)</f>
        <v>0</v>
      </c>
    </row>
    <row r="10" spans="1:13" ht="34.5" customHeight="1" x14ac:dyDescent="0.2">
      <c r="A10" s="2" t="s">
        <v>16</v>
      </c>
      <c r="B10" s="8"/>
      <c r="C10" s="8"/>
      <c r="D10" s="9"/>
      <c r="E10" s="26"/>
      <c r="F10" s="26"/>
      <c r="G10" s="9"/>
      <c r="H10" s="26"/>
      <c r="I10" s="26"/>
      <c r="J10" s="1" t="s">
        <v>17</v>
      </c>
      <c r="K10" s="1">
        <f>SUM(C10-B10+F10-E10+I10-H10)/2</f>
        <v>0</v>
      </c>
      <c r="L10" s="1">
        <f>SUM(C10-B10+F10-E10+I10-H10)</f>
        <v>0</v>
      </c>
      <c r="M10" s="1">
        <f>SUM(K10*0.04+K10)</f>
        <v>0</v>
      </c>
    </row>
    <row r="11" spans="1:13" ht="34.5" customHeight="1" x14ac:dyDescent="0.2">
      <c r="A11" s="2" t="s">
        <v>18</v>
      </c>
      <c r="B11" s="8"/>
      <c r="C11" s="8"/>
      <c r="D11" s="9"/>
      <c r="E11" s="26"/>
      <c r="F11" s="26"/>
      <c r="G11" s="9"/>
      <c r="H11" s="8"/>
      <c r="I11" s="8"/>
      <c r="J11" s="1" t="s">
        <v>19</v>
      </c>
      <c r="K11" s="1">
        <f>SUM(C11-B11+F11-E11+I11-H11)/2</f>
        <v>0</v>
      </c>
      <c r="L11" s="1">
        <f>SUM(C11-B11+F11-E11+I11-H11)</f>
        <v>0</v>
      </c>
      <c r="M11" s="1">
        <f>SUM(K11*0.04+K11)</f>
        <v>0</v>
      </c>
    </row>
    <row r="12" spans="1:13" ht="34.5" customHeight="1" x14ac:dyDescent="0.2">
      <c r="A12" s="2" t="s">
        <v>20</v>
      </c>
      <c r="B12" s="28"/>
      <c r="C12" s="28"/>
      <c r="D12" s="9"/>
      <c r="E12" s="26"/>
      <c r="F12" s="26"/>
      <c r="G12" s="9"/>
      <c r="H12" s="28"/>
      <c r="I12" s="28"/>
      <c r="J12" s="1" t="s">
        <v>21</v>
      </c>
      <c r="K12" s="1">
        <f>SUM(C12-B12+F12-E12+I12-H12)/2</f>
        <v>0</v>
      </c>
      <c r="L12" s="1">
        <f>SUM(C12-B12+F12-E12+I12-H12)</f>
        <v>0</v>
      </c>
      <c r="M12" s="1">
        <f>SUM(K12*0.04+K12)</f>
        <v>0</v>
      </c>
    </row>
    <row r="13" spans="1:13" ht="34.5" customHeight="1" x14ac:dyDescent="0.2">
      <c r="A13" s="2" t="s">
        <v>22</v>
      </c>
      <c r="B13" s="28"/>
      <c r="C13" s="28"/>
      <c r="D13" s="9"/>
      <c r="E13" s="26"/>
      <c r="F13" s="26"/>
      <c r="G13" s="9"/>
      <c r="H13" s="8"/>
      <c r="I13" s="8"/>
      <c r="J13" s="1" t="s">
        <v>23</v>
      </c>
      <c r="K13" s="1">
        <f>SUM(C13-B13+F13-E13+I13-H13)/2</f>
        <v>0</v>
      </c>
      <c r="L13" s="1">
        <f>SUM(C13-B13+F13-E13+I13-H13)</f>
        <v>0</v>
      </c>
      <c r="M13" s="1">
        <f>SUM(K13*0.04+K13)</f>
        <v>0</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topLeftCell="A40" workbookViewId="0">
      <selection activeCell="A61" sqref="A61:D62"/>
    </sheetView>
  </sheetViews>
  <sheetFormatPr defaultColWidth="9.109375" defaultRowHeight="13.2" x14ac:dyDescent="0.25"/>
  <cols>
    <col min="1" max="1" width="20.6640625" style="1" customWidth="1"/>
    <col min="2" max="2" width="21.44140625" style="1" customWidth="1"/>
    <col min="3" max="3" width="15.33203125" style="1" customWidth="1"/>
    <col min="4" max="4" width="12.33203125" style="1" customWidth="1"/>
    <col min="5" max="16384" width="9.109375" style="1"/>
  </cols>
  <sheetData>
    <row r="1" spans="1:4" ht="15" x14ac:dyDescent="0.2">
      <c r="A1" s="10" t="s">
        <v>27</v>
      </c>
      <c r="B1" s="10" t="s">
        <v>28</v>
      </c>
      <c r="C1" s="10" t="s">
        <v>22</v>
      </c>
      <c r="D1" s="11" t="s">
        <v>29</v>
      </c>
    </row>
    <row r="2" spans="1:4" ht="15" x14ac:dyDescent="0.2">
      <c r="A2" s="18" t="s">
        <v>30</v>
      </c>
      <c r="B2" s="19">
        <v>1827.7257142857143</v>
      </c>
      <c r="C2" s="19">
        <v>771.42000000000007</v>
      </c>
      <c r="D2" s="14">
        <f>AVERAGE(B2:C2)</f>
        <v>1299.5728571428572</v>
      </c>
    </row>
    <row r="3" spans="1:4" ht="15" x14ac:dyDescent="0.2">
      <c r="A3" s="18" t="s">
        <v>31</v>
      </c>
      <c r="B3" s="19">
        <v>1573.9749999999999</v>
      </c>
      <c r="C3" s="19">
        <v>856.57</v>
      </c>
      <c r="D3" s="14">
        <f t="shared" ref="D3:D31" si="0">AVERAGE(B3:C3)</f>
        <v>1215.2725</v>
      </c>
    </row>
    <row r="4" spans="1:4" ht="15" x14ac:dyDescent="0.2">
      <c r="A4" s="18" t="s">
        <v>32</v>
      </c>
      <c r="B4" s="19">
        <v>2076.8149999999996</v>
      </c>
      <c r="C4" s="19">
        <v>900.64</v>
      </c>
      <c r="D4" s="14">
        <f t="shared" si="0"/>
        <v>1488.7274999999997</v>
      </c>
    </row>
    <row r="5" spans="1:4" ht="15" x14ac:dyDescent="0.2">
      <c r="A5" s="18" t="s">
        <v>33</v>
      </c>
      <c r="B5" s="19">
        <v>1297.5368421052631</v>
      </c>
      <c r="C5" s="19">
        <v>597.35</v>
      </c>
      <c r="D5" s="14">
        <f t="shared" si="0"/>
        <v>947.44342105263149</v>
      </c>
    </row>
    <row r="6" spans="1:4" ht="15" x14ac:dyDescent="0.2">
      <c r="A6" s="18" t="s">
        <v>34</v>
      </c>
      <c r="B6" s="19">
        <v>1955.964705882353</v>
      </c>
      <c r="C6" s="19">
        <v>625.14400000000001</v>
      </c>
      <c r="D6" s="14">
        <f t="shared" si="0"/>
        <v>1290.5543529411766</v>
      </c>
    </row>
    <row r="7" spans="1:4" ht="15" x14ac:dyDescent="0.2">
      <c r="A7" s="18" t="s">
        <v>35</v>
      </c>
      <c r="B7" s="19">
        <v>869.22588235294131</v>
      </c>
      <c r="C7" s="19">
        <v>278.33</v>
      </c>
      <c r="D7" s="14">
        <f t="shared" si="0"/>
        <v>573.77794117647068</v>
      </c>
    </row>
    <row r="8" spans="1:4" ht="15" x14ac:dyDescent="0.2">
      <c r="A8" s="18" t="s">
        <v>36</v>
      </c>
      <c r="B8" s="19">
        <v>1051.9311111111112</v>
      </c>
      <c r="C8" s="19">
        <v>360.62</v>
      </c>
      <c r="D8" s="14">
        <f t="shared" si="0"/>
        <v>706.27555555555568</v>
      </c>
    </row>
    <row r="9" spans="1:4" ht="15" x14ac:dyDescent="0.2">
      <c r="A9" s="18" t="s">
        <v>37</v>
      </c>
      <c r="B9" s="19">
        <v>925.7223529411765</v>
      </c>
      <c r="C9" s="19">
        <v>323.64800000000002</v>
      </c>
      <c r="D9" s="14">
        <f t="shared" si="0"/>
        <v>624.6851764705882</v>
      </c>
    </row>
    <row r="10" spans="1:4" ht="15" x14ac:dyDescent="0.2">
      <c r="A10" s="18" t="s">
        <v>38</v>
      </c>
      <c r="B10" s="19">
        <v>1238.9577777777779</v>
      </c>
      <c r="C10" s="19">
        <v>527.79999999999995</v>
      </c>
      <c r="D10" s="14">
        <f t="shared" si="0"/>
        <v>883.37888888888892</v>
      </c>
    </row>
    <row r="11" spans="1:4" ht="15" x14ac:dyDescent="0.2">
      <c r="A11" s="18" t="s">
        <v>39</v>
      </c>
      <c r="B11" s="19">
        <v>2107.1266666666661</v>
      </c>
      <c r="C11" s="19">
        <v>1109.42</v>
      </c>
      <c r="D11" s="14">
        <f t="shared" si="0"/>
        <v>1608.2733333333331</v>
      </c>
    </row>
    <row r="12" spans="1:4" ht="15" x14ac:dyDescent="0.2">
      <c r="A12" s="18" t="s">
        <v>40</v>
      </c>
      <c r="B12" s="19">
        <v>2003.1179999999997</v>
      </c>
      <c r="C12" s="19">
        <v>840.84</v>
      </c>
      <c r="D12" s="14">
        <f t="shared" si="0"/>
        <v>1421.9789999999998</v>
      </c>
    </row>
    <row r="13" spans="1:4" ht="15" x14ac:dyDescent="0.2">
      <c r="A13" s="18" t="s">
        <v>41</v>
      </c>
      <c r="B13" s="19">
        <v>1805.9311111111112</v>
      </c>
      <c r="C13" s="19">
        <v>800.28</v>
      </c>
      <c r="D13" s="14">
        <f t="shared" si="0"/>
        <v>1303.1055555555556</v>
      </c>
    </row>
    <row r="14" spans="1:4" ht="15" x14ac:dyDescent="0.2">
      <c r="A14" s="18" t="s">
        <v>42</v>
      </c>
      <c r="B14" s="19">
        <v>1079.8839999999998</v>
      </c>
      <c r="C14" s="19">
        <v>401.26666666666665</v>
      </c>
      <c r="D14" s="14">
        <f t="shared" si="0"/>
        <v>740.57533333333322</v>
      </c>
    </row>
    <row r="15" spans="1:4" ht="15" x14ac:dyDescent="0.2">
      <c r="A15" s="18" t="s">
        <v>43</v>
      </c>
      <c r="B15" s="19">
        <v>1392.1011764705884</v>
      </c>
      <c r="C15" s="19">
        <v>744.25</v>
      </c>
      <c r="D15" s="14">
        <f t="shared" si="0"/>
        <v>1068.1755882352941</v>
      </c>
    </row>
    <row r="16" spans="1:4" ht="15" x14ac:dyDescent="0.2">
      <c r="A16" s="18" t="s">
        <v>44</v>
      </c>
      <c r="B16" s="19">
        <v>1823.3799999999999</v>
      </c>
      <c r="C16" s="19">
        <v>921.05</v>
      </c>
      <c r="D16" s="14">
        <f t="shared" si="0"/>
        <v>1372.2149999999999</v>
      </c>
    </row>
    <row r="17" spans="1:4" ht="15" x14ac:dyDescent="0.2">
      <c r="A17" s="18" t="s">
        <v>45</v>
      </c>
      <c r="B17" s="19">
        <v>1254.7873684210526</v>
      </c>
      <c r="C17" s="19">
        <v>438.75</v>
      </c>
      <c r="D17" s="14">
        <f t="shared" si="0"/>
        <v>846.76868421052632</v>
      </c>
    </row>
    <row r="18" spans="1:4" ht="15" x14ac:dyDescent="0.2">
      <c r="A18" s="18" t="s">
        <v>46</v>
      </c>
      <c r="B18" s="19">
        <v>1840.54</v>
      </c>
      <c r="C18" s="19">
        <v>939.53600000000006</v>
      </c>
      <c r="D18" s="14">
        <f t="shared" si="0"/>
        <v>1390.038</v>
      </c>
    </row>
    <row r="19" spans="1:4" ht="15" x14ac:dyDescent="0.2">
      <c r="A19" s="18" t="s">
        <v>47</v>
      </c>
      <c r="B19" s="19">
        <v>791.62352941176471</v>
      </c>
      <c r="C19" s="19">
        <v>291.97999999999996</v>
      </c>
      <c r="D19" s="14">
        <f t="shared" si="0"/>
        <v>541.80176470588231</v>
      </c>
    </row>
    <row r="20" spans="1:4" ht="15" x14ac:dyDescent="0.2">
      <c r="A20" s="18" t="s">
        <v>48</v>
      </c>
      <c r="B20" s="19">
        <v>886.04000000000008</v>
      </c>
      <c r="C20" s="19">
        <v>282.87999999999994</v>
      </c>
      <c r="D20" s="14">
        <f t="shared" si="0"/>
        <v>584.46</v>
      </c>
    </row>
    <row r="21" spans="1:4" ht="15" x14ac:dyDescent="0.2">
      <c r="A21" s="18" t="s">
        <v>49</v>
      </c>
      <c r="B21" s="19">
        <v>840.56</v>
      </c>
      <c r="C21" s="19">
        <v>274.66399999999999</v>
      </c>
      <c r="D21" s="14">
        <f t="shared" si="0"/>
        <v>557.61199999999997</v>
      </c>
    </row>
    <row r="22" spans="1:4" ht="15" x14ac:dyDescent="0.2">
      <c r="A22" s="18" t="s">
        <v>50</v>
      </c>
      <c r="B22" s="19">
        <v>1139.5936842105264</v>
      </c>
      <c r="C22" s="19">
        <v>504.01</v>
      </c>
      <c r="D22" s="14">
        <f t="shared" si="0"/>
        <v>821.80184210526318</v>
      </c>
    </row>
    <row r="23" spans="1:4" ht="15" x14ac:dyDescent="0.2">
      <c r="A23" s="18" t="s">
        <v>51</v>
      </c>
      <c r="B23" s="19">
        <v>2068.5294117647059</v>
      </c>
      <c r="C23" s="19">
        <v>1456.7280000000001</v>
      </c>
      <c r="D23" s="14">
        <f t="shared" si="0"/>
        <v>1762.628705882353</v>
      </c>
    </row>
    <row r="24" spans="1:4" ht="15" x14ac:dyDescent="0.2">
      <c r="A24" s="18" t="s">
        <v>52</v>
      </c>
      <c r="B24" s="19">
        <v>1979.1200000000001</v>
      </c>
      <c r="C24" s="19">
        <v>998.79</v>
      </c>
      <c r="D24" s="14">
        <f t="shared" si="0"/>
        <v>1488.9549999999999</v>
      </c>
    </row>
    <row r="25" spans="1:4" ht="15" x14ac:dyDescent="0.2">
      <c r="A25" s="18" t="s">
        <v>53</v>
      </c>
      <c r="B25" s="19">
        <v>1774.9622222222226</v>
      </c>
      <c r="C25" s="19">
        <v>478.65999999999997</v>
      </c>
      <c r="D25" s="14">
        <f t="shared" si="0"/>
        <v>1126.8111111111114</v>
      </c>
    </row>
    <row r="26" spans="1:4" ht="15" x14ac:dyDescent="0.2">
      <c r="A26" s="18" t="s">
        <v>54</v>
      </c>
      <c r="B26" s="19">
        <v>980.25777777777796</v>
      </c>
      <c r="C26" s="19">
        <v>380.29333333333335</v>
      </c>
      <c r="D26" s="14">
        <f t="shared" si="0"/>
        <v>680.27555555555568</v>
      </c>
    </row>
    <row r="27" spans="1:4" ht="15" x14ac:dyDescent="0.2">
      <c r="A27" s="18" t="s">
        <v>55</v>
      </c>
      <c r="B27" s="19">
        <v>1285.4977777777779</v>
      </c>
      <c r="C27" s="19">
        <v>742.95</v>
      </c>
      <c r="D27" s="14">
        <f t="shared" si="0"/>
        <v>1014.223888888889</v>
      </c>
    </row>
    <row r="28" spans="1:4" ht="15" x14ac:dyDescent="0.2">
      <c r="A28" s="18" t="s">
        <v>56</v>
      </c>
      <c r="B28" s="19">
        <v>1637.4188235294121</v>
      </c>
      <c r="C28" s="19">
        <v>849.29</v>
      </c>
      <c r="D28" s="14">
        <f t="shared" si="0"/>
        <v>1243.3544117647061</v>
      </c>
    </row>
    <row r="29" spans="1:4" ht="15" x14ac:dyDescent="0.2">
      <c r="A29" s="18" t="s">
        <v>57</v>
      </c>
      <c r="B29" s="20">
        <v>1566.9999999999998</v>
      </c>
      <c r="C29" s="20">
        <v>582.91999999999996</v>
      </c>
      <c r="D29" s="14">
        <f t="shared" si="0"/>
        <v>1074.9599999999998</v>
      </c>
    </row>
    <row r="30" spans="1:4" ht="15" x14ac:dyDescent="0.2">
      <c r="A30" s="18" t="s">
        <v>58</v>
      </c>
      <c r="B30" s="20">
        <v>1493.6847058823528</v>
      </c>
      <c r="C30" s="20">
        <v>658.84</v>
      </c>
      <c r="D30" s="14">
        <f t="shared" si="0"/>
        <v>1076.2623529411765</v>
      </c>
    </row>
    <row r="31" spans="1:4" ht="15" x14ac:dyDescent="0.2">
      <c r="A31" s="18" t="s">
        <v>59</v>
      </c>
      <c r="B31" s="20">
        <v>592.45333333333338</v>
      </c>
      <c r="C31" s="20">
        <v>210.99</v>
      </c>
      <c r="D31" s="14">
        <f t="shared" si="0"/>
        <v>401.72166666666669</v>
      </c>
    </row>
    <row r="32" spans="1:4" ht="15" x14ac:dyDescent="0.2">
      <c r="A32" s="18" t="s">
        <v>60</v>
      </c>
      <c r="B32" s="20">
        <v>689.48749999999995</v>
      </c>
      <c r="C32" s="20">
        <v>234</v>
      </c>
      <c r="D32" s="14">
        <f>AVERAGE(B32:C32)</f>
        <v>461.74374999999998</v>
      </c>
    </row>
    <row r="33" spans="1:4" ht="15" x14ac:dyDescent="0.2">
      <c r="A33" s="18" t="s">
        <v>61</v>
      </c>
      <c r="B33" s="20">
        <v>627.91529411764714</v>
      </c>
      <c r="C33" s="20">
        <v>509.21</v>
      </c>
      <c r="D33" s="14">
        <f t="shared" ref="D33:D54" si="1">AVERAGE(B33:C33)</f>
        <v>568.56264705882359</v>
      </c>
    </row>
    <row r="34" spans="1:4" ht="15" x14ac:dyDescent="0.2">
      <c r="A34" s="18" t="s">
        <v>62</v>
      </c>
      <c r="B34" s="20">
        <v>836.24210526315801</v>
      </c>
      <c r="C34" s="20">
        <v>535.6</v>
      </c>
      <c r="D34" s="14">
        <f t="shared" si="1"/>
        <v>685.92105263157896</v>
      </c>
    </row>
    <row r="35" spans="1:4" ht="15" x14ac:dyDescent="0.2">
      <c r="A35" s="18" t="s">
        <v>63</v>
      </c>
      <c r="B35" s="20">
        <v>1659.3850000000002</v>
      </c>
      <c r="C35" s="20">
        <v>835.38000000000011</v>
      </c>
      <c r="D35" s="14">
        <f t="shared" si="1"/>
        <v>1247.3825000000002</v>
      </c>
    </row>
    <row r="36" spans="1:4" ht="15" x14ac:dyDescent="0.2">
      <c r="A36" s="18" t="s">
        <v>64</v>
      </c>
      <c r="B36" s="20">
        <v>1544.1263157894737</v>
      </c>
      <c r="C36" s="20">
        <v>704.08</v>
      </c>
      <c r="D36" s="14">
        <f t="shared" si="1"/>
        <v>1124.1031578947368</v>
      </c>
    </row>
    <row r="37" spans="1:4" ht="15" x14ac:dyDescent="0.2">
      <c r="A37" s="18" t="s">
        <v>65</v>
      </c>
      <c r="B37" s="20">
        <v>1241.5650000000001</v>
      </c>
      <c r="C37" s="20">
        <v>789.87999999999988</v>
      </c>
      <c r="D37" s="14">
        <f t="shared" si="1"/>
        <v>1015.7225</v>
      </c>
    </row>
    <row r="38" spans="1:4" ht="15" x14ac:dyDescent="0.2">
      <c r="A38" s="18" t="s">
        <v>66</v>
      </c>
      <c r="B38" s="20">
        <v>883.53199999999993</v>
      </c>
      <c r="C38" s="21">
        <v>404.82000000000005</v>
      </c>
      <c r="D38" s="14">
        <f t="shared" si="1"/>
        <v>644.17599999999993</v>
      </c>
    </row>
    <row r="39" spans="1:4" ht="15" x14ac:dyDescent="0.2">
      <c r="A39" s="18" t="s">
        <v>67</v>
      </c>
      <c r="B39" s="20">
        <v>1086.9155555555556</v>
      </c>
      <c r="C39" s="20">
        <v>554.83999999999992</v>
      </c>
      <c r="D39" s="14">
        <f t="shared" si="1"/>
        <v>820.87777777777774</v>
      </c>
    </row>
    <row r="40" spans="1:4" ht="15" x14ac:dyDescent="0.2">
      <c r="A40" s="18" t="s">
        <v>68</v>
      </c>
      <c r="B40" s="20">
        <v>1353.8524999999997</v>
      </c>
      <c r="C40" s="20">
        <v>644.54</v>
      </c>
      <c r="D40" s="14">
        <f t="shared" si="1"/>
        <v>999.19624999999985</v>
      </c>
    </row>
    <row r="41" spans="1:4" ht="15" x14ac:dyDescent="0.2">
      <c r="A41" s="18" t="s">
        <v>69</v>
      </c>
      <c r="B41" s="20">
        <v>1303.8566666666666</v>
      </c>
      <c r="C41" s="20">
        <v>524.03</v>
      </c>
      <c r="D41" s="14">
        <f t="shared" si="1"/>
        <v>913.94333333333327</v>
      </c>
    </row>
    <row r="42" spans="1:4" ht="15" x14ac:dyDescent="0.2">
      <c r="A42" s="18" t="s">
        <v>70</v>
      </c>
      <c r="B42" s="20">
        <v>1264.5533333333333</v>
      </c>
      <c r="C42" s="20">
        <v>594.88</v>
      </c>
      <c r="D42" s="14">
        <f t="shared" si="1"/>
        <v>929.7166666666667</v>
      </c>
    </row>
    <row r="43" spans="1:4" ht="15" x14ac:dyDescent="0.2">
      <c r="A43" s="18" t="s">
        <v>71</v>
      </c>
      <c r="B43" s="20">
        <v>626.6</v>
      </c>
      <c r="C43" s="20">
        <v>180.12800000000001</v>
      </c>
      <c r="D43" s="14">
        <f t="shared" si="1"/>
        <v>403.36400000000003</v>
      </c>
    </row>
    <row r="44" spans="1:4" ht="15" x14ac:dyDescent="0.2">
      <c r="A44" s="18" t="s">
        <v>72</v>
      </c>
      <c r="B44" s="20">
        <v>593.87250000000006</v>
      </c>
      <c r="C44" s="20">
        <v>202.41</v>
      </c>
      <c r="D44" s="14">
        <f t="shared" si="1"/>
        <v>398.14125000000001</v>
      </c>
    </row>
    <row r="45" spans="1:4" ht="15" x14ac:dyDescent="0.2">
      <c r="A45" s="18" t="s">
        <v>73</v>
      </c>
      <c r="B45" s="20">
        <v>521.2589473684211</v>
      </c>
      <c r="C45" s="20">
        <v>190.19</v>
      </c>
      <c r="D45" s="14">
        <f t="shared" si="1"/>
        <v>355.72447368421058</v>
      </c>
    </row>
    <row r="46" spans="1:4" ht="15" x14ac:dyDescent="0.2">
      <c r="A46" s="18" t="s">
        <v>74</v>
      </c>
      <c r="B46" s="20">
        <v>999.19529411764699</v>
      </c>
      <c r="C46" s="20">
        <v>383.76000000000005</v>
      </c>
      <c r="D46" s="14">
        <f t="shared" si="1"/>
        <v>691.47764705882355</v>
      </c>
    </row>
    <row r="47" spans="1:4" ht="15" x14ac:dyDescent="0.2">
      <c r="A47" s="18" t="s">
        <v>75</v>
      </c>
      <c r="B47" s="20">
        <v>1708.46</v>
      </c>
      <c r="C47" s="20">
        <v>794.56000000000006</v>
      </c>
      <c r="D47" s="14">
        <f t="shared" si="1"/>
        <v>1251.51</v>
      </c>
    </row>
    <row r="48" spans="1:4" ht="15" x14ac:dyDescent="0.2">
      <c r="A48" s="18" t="s">
        <v>76</v>
      </c>
      <c r="B48" s="20">
        <v>1639.341052631579</v>
      </c>
      <c r="C48" s="20">
        <v>561.73</v>
      </c>
      <c r="D48" s="14">
        <f t="shared" si="1"/>
        <v>1100.5355263157894</v>
      </c>
    </row>
    <row r="49" spans="1:4" ht="15" x14ac:dyDescent="0.2">
      <c r="A49" s="18" t="s">
        <v>77</v>
      </c>
      <c r="B49" s="20">
        <v>1360.905</v>
      </c>
      <c r="C49" s="20">
        <v>507.93600000000004</v>
      </c>
      <c r="D49" s="14">
        <f t="shared" si="1"/>
        <v>934.42049999999995</v>
      </c>
    </row>
    <row r="50" spans="1:4" ht="15" x14ac:dyDescent="0.2">
      <c r="A50" s="18" t="s">
        <v>78</v>
      </c>
      <c r="B50" s="20">
        <v>1003.3920000000001</v>
      </c>
      <c r="C50" s="20">
        <v>346.58</v>
      </c>
      <c r="D50" s="14">
        <f t="shared" si="1"/>
        <v>674.98599999999999</v>
      </c>
    </row>
    <row r="51" spans="1:4" ht="15" x14ac:dyDescent="0.2">
      <c r="A51" s="18" t="s">
        <v>79</v>
      </c>
      <c r="B51" s="20">
        <v>1213.1294117647058</v>
      </c>
      <c r="C51" s="20">
        <v>515.94399999999996</v>
      </c>
      <c r="D51" s="14">
        <f t="shared" si="1"/>
        <v>864.53670588235286</v>
      </c>
    </row>
    <row r="52" spans="1:4" ht="15" x14ac:dyDescent="0.2">
      <c r="A52" s="18" t="s">
        <v>80</v>
      </c>
      <c r="B52" s="20">
        <v>1389.7650000000001</v>
      </c>
      <c r="C52" s="20">
        <v>478.53</v>
      </c>
      <c r="D52" s="14">
        <f t="shared" si="1"/>
        <v>934.14750000000004</v>
      </c>
    </row>
    <row r="53" spans="1:4" ht="15" customHeight="1" x14ac:dyDescent="0.2">
      <c r="A53" s="18" t="s">
        <v>81</v>
      </c>
      <c r="B53" s="20">
        <v>952.73176470588226</v>
      </c>
      <c r="C53" s="20">
        <v>300.69</v>
      </c>
      <c r="D53" s="14">
        <f t="shared" si="1"/>
        <v>626.7108823529411</v>
      </c>
    </row>
    <row r="54" spans="1:4" ht="15" x14ac:dyDescent="0.2">
      <c r="A54" s="18" t="s">
        <v>82</v>
      </c>
      <c r="B54" s="20">
        <v>1287</v>
      </c>
      <c r="C54" s="20">
        <v>555.62</v>
      </c>
      <c r="D54" s="14">
        <f t="shared" si="1"/>
        <v>921.31</v>
      </c>
    </row>
    <row r="55" spans="1:4" ht="15" x14ac:dyDescent="0.2">
      <c r="A55" s="18" t="s">
        <v>83</v>
      </c>
      <c r="B55" s="20">
        <v>455.94823529411758</v>
      </c>
      <c r="C55" s="20">
        <v>158.184</v>
      </c>
      <c r="D55" s="14">
        <f t="shared" ref="D55:D60" si="2">AVERAGE(B55:C55)</f>
        <v>307.06611764705877</v>
      </c>
    </row>
    <row r="56" spans="1:4" ht="15" x14ac:dyDescent="0.2">
      <c r="A56" s="18" t="s">
        <v>84</v>
      </c>
      <c r="B56" s="20">
        <v>459.2211764705882</v>
      </c>
      <c r="C56" s="20">
        <v>159.25</v>
      </c>
      <c r="D56" s="14">
        <f t="shared" si="2"/>
        <v>309.23558823529413</v>
      </c>
    </row>
    <row r="57" spans="1:4" ht="15" x14ac:dyDescent="0.2">
      <c r="A57" s="18" t="s">
        <v>86</v>
      </c>
      <c r="B57" s="20">
        <f>AVERAGE('06-30-2014'!M10:M12,'07-07-2014'!M9:M12,'07-14-2014'!M9:M12,'07-21-2014'!M9:M12,'07-28-2014'!M9:M12)</f>
        <v>487.04842105263157</v>
      </c>
      <c r="C57" s="20">
        <f>AVERAGE('06-30-2014'!M13,'07-07-2014'!M13,'07-14-2014'!M13,'07-21-2014'!M13)</f>
        <v>171.34</v>
      </c>
      <c r="D57" s="14">
        <f t="shared" si="2"/>
        <v>329.19421052631577</v>
      </c>
    </row>
    <row r="58" spans="1:4" ht="15" x14ac:dyDescent="0.2">
      <c r="A58" s="18" t="s">
        <v>87</v>
      </c>
      <c r="B58" s="20">
        <f>AVERAGE('08-04-2014'!M9:M12,'08-11-2014'!M9:M12,'08-18-2014'!M9:M12,'08-25-2014'!M9:M12)</f>
        <v>771.12749999999994</v>
      </c>
      <c r="C58" s="20">
        <f>AVERAGE('07-28-2014'!M13,'08-04-2014'!M13,'08-11-2014'!M13,'08-18-2014'!M13,'08-25-2014'!M13)</f>
        <v>391.56000000000006</v>
      </c>
      <c r="D58" s="14">
        <f t="shared" si="2"/>
        <v>581.34375</v>
      </c>
    </row>
    <row r="59" spans="1:4" ht="15" x14ac:dyDescent="0.2">
      <c r="A59" s="18" t="s">
        <v>88</v>
      </c>
      <c r="B59" s="20">
        <f>AVERAGE('09-01-2014'!M9:M12,'09-08-2014'!M9:M12,'09-15-2014'!M9:M12,'09-22-2014'!M9:M12,'09-29-2014'!M9:M10)</f>
        <v>1595.4466666666667</v>
      </c>
      <c r="C59" s="20">
        <f>AVERAGE('09-01-2014'!M13,'09-08-2014'!M13,'09-15-2014'!M13,'09-22-2014'!M13)</f>
        <v>654.41999999999996</v>
      </c>
      <c r="D59" s="14">
        <f t="shared" si="2"/>
        <v>1124.9333333333334</v>
      </c>
    </row>
    <row r="60" spans="1:4" ht="15" x14ac:dyDescent="0.2">
      <c r="A60" s="18" t="s">
        <v>89</v>
      </c>
      <c r="B60" s="20">
        <f>AVERAGE('09-29-2014'!M11:M12,'10-06-2014'!M9:M12,'10-13-2014'!M9:M12,'10-20-2014'!M9:M12,'10-27-2014'!M9:M12)</f>
        <v>1671.8000000000002</v>
      </c>
      <c r="C60" s="20">
        <f>AVERAGE('09-29-2014'!M13,'10-06-2014'!M13,'10-13-2014'!M13,'10-20-2014'!M13,'10-27-2014'!M13)</f>
        <v>645.21600000000001</v>
      </c>
      <c r="D60" s="14">
        <f t="shared" si="2"/>
        <v>1158.508</v>
      </c>
    </row>
    <row r="61" spans="1:4" ht="15" x14ac:dyDescent="0.2">
      <c r="A61" s="18" t="s">
        <v>90</v>
      </c>
      <c r="B61" s="20">
        <f>AVERAGE('11-03-2014'!M9:M12,'11-10-2014'!M9:M12,'11-17-2014'!M9:M12,'11-24-2014'!M9:M12)</f>
        <v>1469.3249999999998</v>
      </c>
      <c r="C61" s="20">
        <f>AVERAGE('11-03-2014'!M13,'11-10-2014'!M13,'11-17-2014'!M13,'11-24-2014'!M13)</f>
        <v>469.81999999999994</v>
      </c>
      <c r="D61" s="14">
        <f t="shared" ref="D61:D62" si="3">AVERAGE(B61:C61)</f>
        <v>969.57249999999988</v>
      </c>
    </row>
    <row r="62" spans="1:4" ht="15" x14ac:dyDescent="0.2">
      <c r="A62" s="18" t="s">
        <v>91</v>
      </c>
      <c r="B62" s="20">
        <f>AVERAGE('12-01-2014'!M9:M12,'12-08-2014'!M9:M12,'12-15-2014'!M9:M12)</f>
        <v>1042.0800000000002</v>
      </c>
      <c r="C62" s="20">
        <f>AVERAGE('12-01-2014'!M13,'12-08-2014'!M13,'12-15-2014'!M13)</f>
        <v>223.42666666666665</v>
      </c>
      <c r="D62" s="14">
        <f t="shared" si="3"/>
        <v>632.75333333333344</v>
      </c>
    </row>
  </sheetData>
  <printOptions horizontalCentered="1" verticalCentered="1"/>
  <pageMargins left="0.2" right="0.2" top="0.2" bottom="0.2" header="0.2" footer="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41834</v>
      </c>
      <c r="C3" s="3">
        <v>41838</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806438</v>
      </c>
      <c r="C9" s="8">
        <v>807293</v>
      </c>
      <c r="D9" s="9"/>
      <c r="E9" s="8">
        <v>66265</v>
      </c>
      <c r="F9" s="8">
        <v>66278</v>
      </c>
      <c r="G9" s="9"/>
      <c r="H9" s="8">
        <v>363858</v>
      </c>
      <c r="I9" s="8">
        <v>363937</v>
      </c>
      <c r="J9" s="1" t="s">
        <v>15</v>
      </c>
      <c r="K9" s="1">
        <f>SUM(C9-B9+F9-E9+I9-H9)/2</f>
        <v>473.5</v>
      </c>
      <c r="L9" s="1">
        <f>SUM(C9-B9+F9-E9+I9-H9)</f>
        <v>947</v>
      </c>
      <c r="M9" s="1">
        <f>SUM(K9*0.04+K9)</f>
        <v>492.44</v>
      </c>
    </row>
    <row r="10" spans="1:13" ht="34.5" customHeight="1" x14ac:dyDescent="0.2">
      <c r="A10" s="2" t="s">
        <v>16</v>
      </c>
      <c r="B10" s="8">
        <v>807319</v>
      </c>
      <c r="C10" s="8">
        <v>808301</v>
      </c>
      <c r="D10" s="9"/>
      <c r="E10" s="8">
        <v>66281</v>
      </c>
      <c r="F10" s="8">
        <v>66300</v>
      </c>
      <c r="G10" s="9"/>
      <c r="H10" s="8">
        <v>363967</v>
      </c>
      <c r="I10" s="8">
        <v>364068</v>
      </c>
      <c r="J10" s="1" t="s">
        <v>17</v>
      </c>
      <c r="K10" s="1">
        <f>SUM(C10-B10+F10-E10+I10-H10)/2</f>
        <v>551</v>
      </c>
      <c r="L10" s="1">
        <f>SUM(C10-B10+F10-E10+I10-H10)</f>
        <v>1102</v>
      </c>
      <c r="M10" s="1">
        <f>SUM(K10*0.04+K10)</f>
        <v>573.04</v>
      </c>
    </row>
    <row r="11" spans="1:13" ht="34.5" customHeight="1" x14ac:dyDescent="0.2">
      <c r="A11" s="2" t="s">
        <v>18</v>
      </c>
      <c r="B11" s="8">
        <v>808325</v>
      </c>
      <c r="C11" s="8">
        <v>809074</v>
      </c>
      <c r="D11" s="9"/>
      <c r="E11" s="8">
        <v>66307</v>
      </c>
      <c r="F11" s="8">
        <v>66338</v>
      </c>
      <c r="G11" s="9"/>
      <c r="H11" s="8">
        <v>364124</v>
      </c>
      <c r="I11" s="8">
        <v>364235</v>
      </c>
      <c r="J11" s="1" t="s">
        <v>19</v>
      </c>
      <c r="K11" s="1">
        <f>SUM(C11-B11+F11-E11+I11-H11)/2</f>
        <v>445.5</v>
      </c>
      <c r="L11" s="1">
        <f>SUM(C11-B11+F11-E11+I11-H11)</f>
        <v>891</v>
      </c>
      <c r="M11" s="1">
        <f>SUM(K11*0.04+K11)</f>
        <v>463.32</v>
      </c>
    </row>
    <row r="12" spans="1:13" ht="34.5" customHeight="1" x14ac:dyDescent="0.2">
      <c r="A12" s="2" t="s">
        <v>20</v>
      </c>
      <c r="B12" s="8">
        <v>809102</v>
      </c>
      <c r="C12" s="8">
        <v>809989</v>
      </c>
      <c r="D12" s="9"/>
      <c r="E12" s="8">
        <v>66345</v>
      </c>
      <c r="F12" s="8">
        <v>66377</v>
      </c>
      <c r="G12" s="9"/>
      <c r="H12" s="8">
        <v>364286</v>
      </c>
      <c r="I12" s="8">
        <v>364378</v>
      </c>
      <c r="J12" s="1" t="s">
        <v>21</v>
      </c>
      <c r="K12" s="1">
        <f>SUM(C12-B12+F12-E12+I12-H12)/2</f>
        <v>505.5</v>
      </c>
      <c r="L12" s="1">
        <f>SUM(C12-B12+F12-E12+I12-H12)</f>
        <v>1011</v>
      </c>
      <c r="M12" s="1">
        <f>SUM(K12*0.04+K12)</f>
        <v>525.72</v>
      </c>
    </row>
    <row r="13" spans="1:13" ht="34.5" customHeight="1" x14ac:dyDescent="0.2">
      <c r="A13" s="2" t="s">
        <v>22</v>
      </c>
      <c r="B13" s="8">
        <v>810008</v>
      </c>
      <c r="C13" s="8">
        <v>810473</v>
      </c>
      <c r="D13" s="9"/>
      <c r="E13" s="8">
        <v>66380</v>
      </c>
      <c r="F13" s="8">
        <v>66380</v>
      </c>
      <c r="G13" s="9"/>
      <c r="H13" s="8">
        <v>364432</v>
      </c>
      <c r="I13" s="8">
        <v>364500</v>
      </c>
      <c r="J13" s="1" t="s">
        <v>23</v>
      </c>
      <c r="K13" s="1">
        <f>SUM(C13-B13+F13-E13+I13-H13)/2</f>
        <v>266.5</v>
      </c>
      <c r="L13" s="1">
        <f>SUM(C13-B13+F13-E13+I13-H13)</f>
        <v>533</v>
      </c>
      <c r="M13" s="1">
        <f>SUM(K13*0.04+K13)</f>
        <v>277.16000000000003</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28" workbookViewId="0">
      <selection activeCell="C62" sqref="C62"/>
    </sheetView>
  </sheetViews>
  <sheetFormatPr defaultColWidth="9.109375" defaultRowHeight="13.2" x14ac:dyDescent="0.25"/>
  <cols>
    <col min="1" max="1" width="20.6640625" style="1" customWidth="1"/>
    <col min="2" max="2" width="21.44140625" style="1" customWidth="1"/>
    <col min="3" max="3" width="15.33203125" style="1" customWidth="1"/>
    <col min="4" max="4" width="12.33203125" style="1" customWidth="1"/>
    <col min="5" max="16384" width="9.109375" style="1"/>
  </cols>
  <sheetData>
    <row r="1" spans="1:4" ht="15" x14ac:dyDescent="0.2">
      <c r="A1" s="10" t="s">
        <v>27</v>
      </c>
      <c r="B1" s="10" t="s">
        <v>28</v>
      </c>
      <c r="C1" s="10" t="s">
        <v>22</v>
      </c>
      <c r="D1" s="11" t="s">
        <v>85</v>
      </c>
    </row>
    <row r="2" spans="1:4" ht="15" x14ac:dyDescent="0.2">
      <c r="A2" s="12" t="s">
        <v>30</v>
      </c>
      <c r="B2" s="13">
        <v>12794.08</v>
      </c>
      <c r="C2" s="13">
        <v>1542.8400000000001</v>
      </c>
      <c r="D2" s="14">
        <f t="shared" ref="D2:D32" si="0">SUM(B2:C2)</f>
        <v>14336.92</v>
      </c>
    </row>
    <row r="3" spans="1:4" ht="15" x14ac:dyDescent="0.2">
      <c r="A3" s="12" t="s">
        <v>31</v>
      </c>
      <c r="B3" s="13">
        <v>25183.599999999999</v>
      </c>
      <c r="C3" s="13">
        <v>3426.28</v>
      </c>
      <c r="D3" s="14">
        <f t="shared" si="0"/>
        <v>28609.879999999997</v>
      </c>
    </row>
    <row r="4" spans="1:4" ht="15" x14ac:dyDescent="0.2">
      <c r="A4" s="12" t="s">
        <v>32</v>
      </c>
      <c r="B4" s="13">
        <v>33229.039999999994</v>
      </c>
      <c r="C4" s="13">
        <v>3602.56</v>
      </c>
      <c r="D4" s="14">
        <f t="shared" si="0"/>
        <v>36831.599999999991</v>
      </c>
    </row>
    <row r="5" spans="1:4" ht="15" x14ac:dyDescent="0.2">
      <c r="A5" s="12" t="s">
        <v>33</v>
      </c>
      <c r="B5" s="13">
        <v>24653.199999999997</v>
      </c>
      <c r="C5" s="13">
        <v>2389.4</v>
      </c>
      <c r="D5" s="14">
        <f t="shared" si="0"/>
        <v>27042.6</v>
      </c>
    </row>
    <row r="6" spans="1:4" ht="15" x14ac:dyDescent="0.2">
      <c r="A6" s="12" t="s">
        <v>34</v>
      </c>
      <c r="B6" s="13">
        <v>33251.4</v>
      </c>
      <c r="C6" s="13">
        <v>3125.72</v>
      </c>
      <c r="D6" s="14">
        <f t="shared" si="0"/>
        <v>36377.120000000003</v>
      </c>
    </row>
    <row r="7" spans="1:4" ht="15" x14ac:dyDescent="0.2">
      <c r="A7" s="12" t="s">
        <v>35</v>
      </c>
      <c r="B7" s="13">
        <v>14776.840000000002</v>
      </c>
      <c r="C7" s="13">
        <v>1113.32</v>
      </c>
      <c r="D7" s="14">
        <f t="shared" si="0"/>
        <v>15890.160000000002</v>
      </c>
    </row>
    <row r="8" spans="1:4" ht="15" x14ac:dyDescent="0.2">
      <c r="A8" s="12" t="s">
        <v>36</v>
      </c>
      <c r="B8" s="13">
        <v>18934.760000000002</v>
      </c>
      <c r="C8" s="13">
        <v>1442.48</v>
      </c>
      <c r="D8" s="14">
        <f t="shared" si="0"/>
        <v>20377.240000000002</v>
      </c>
    </row>
    <row r="9" spans="1:4" ht="15" x14ac:dyDescent="0.2">
      <c r="A9" s="12" t="s">
        <v>37</v>
      </c>
      <c r="B9" s="13">
        <v>15737.28</v>
      </c>
      <c r="C9" s="13">
        <v>1618.24</v>
      </c>
      <c r="D9" s="14">
        <f t="shared" si="0"/>
        <v>17355.52</v>
      </c>
    </row>
    <row r="10" spans="1:4" ht="15" x14ac:dyDescent="0.2">
      <c r="A10" s="12" t="s">
        <v>38</v>
      </c>
      <c r="B10" s="13">
        <v>22301.24</v>
      </c>
      <c r="C10" s="13">
        <v>2111.1999999999998</v>
      </c>
      <c r="D10" s="14">
        <f t="shared" si="0"/>
        <v>24412.440000000002</v>
      </c>
    </row>
    <row r="11" spans="1:4" ht="15" x14ac:dyDescent="0.2">
      <c r="A11" s="12" t="s">
        <v>39</v>
      </c>
      <c r="B11" s="13">
        <v>37928.279999999992</v>
      </c>
      <c r="C11" s="13">
        <v>4437.68</v>
      </c>
      <c r="D11" s="14">
        <f t="shared" si="0"/>
        <v>42365.959999999992</v>
      </c>
    </row>
    <row r="12" spans="1:4" ht="15" x14ac:dyDescent="0.2">
      <c r="A12" s="12" t="s">
        <v>40</v>
      </c>
      <c r="B12" s="13">
        <v>40062.359999999993</v>
      </c>
      <c r="C12" s="13">
        <v>5045.04</v>
      </c>
      <c r="D12" s="14">
        <f t="shared" si="0"/>
        <v>45107.399999999994</v>
      </c>
    </row>
    <row r="13" spans="1:4" ht="15" x14ac:dyDescent="0.2">
      <c r="A13" s="12" t="s">
        <v>41</v>
      </c>
      <c r="B13" s="13">
        <v>32506.760000000002</v>
      </c>
      <c r="C13" s="13">
        <v>3201.12</v>
      </c>
      <c r="D13" s="14">
        <f t="shared" si="0"/>
        <v>35707.880000000005</v>
      </c>
    </row>
    <row r="14" spans="1:4" ht="15" x14ac:dyDescent="0.2">
      <c r="A14" s="12" t="s">
        <v>42</v>
      </c>
      <c r="B14" s="13">
        <v>10798.839999999998</v>
      </c>
      <c r="C14" s="13">
        <v>1203.8</v>
      </c>
      <c r="D14" s="14">
        <f t="shared" si="0"/>
        <v>12002.639999999998</v>
      </c>
    </row>
    <row r="15" spans="1:4" ht="15" x14ac:dyDescent="0.2">
      <c r="A15" s="12" t="s">
        <v>43</v>
      </c>
      <c r="B15" s="13">
        <v>23665.72</v>
      </c>
      <c r="C15" s="13">
        <v>2977</v>
      </c>
      <c r="D15" s="14">
        <f t="shared" si="0"/>
        <v>26642.720000000001</v>
      </c>
    </row>
    <row r="16" spans="1:4" ht="15" x14ac:dyDescent="0.2">
      <c r="A16" s="12" t="s">
        <v>44</v>
      </c>
      <c r="B16" s="13">
        <v>29174.079999999998</v>
      </c>
      <c r="C16" s="13">
        <v>3684.2</v>
      </c>
      <c r="D16" s="14">
        <f t="shared" si="0"/>
        <v>32858.28</v>
      </c>
    </row>
    <row r="17" spans="1:5" ht="15" x14ac:dyDescent="0.2">
      <c r="A17" s="12" t="s">
        <v>45</v>
      </c>
      <c r="B17" s="13">
        <v>23840.959999999999</v>
      </c>
      <c r="C17" s="13">
        <v>1755</v>
      </c>
      <c r="D17" s="14">
        <f t="shared" si="0"/>
        <v>25595.96</v>
      </c>
    </row>
    <row r="18" spans="1:5" ht="15" x14ac:dyDescent="0.2">
      <c r="A18" s="12" t="s">
        <v>46</v>
      </c>
      <c r="B18" s="13">
        <v>29448.639999999999</v>
      </c>
      <c r="C18" s="13">
        <v>4697.68</v>
      </c>
      <c r="D18" s="14">
        <f t="shared" si="0"/>
        <v>34146.32</v>
      </c>
    </row>
    <row r="19" spans="1:5" ht="15" x14ac:dyDescent="0.2">
      <c r="A19" s="12" t="s">
        <v>47</v>
      </c>
      <c r="B19" s="13">
        <v>13457.6</v>
      </c>
      <c r="C19" s="13">
        <v>1167.9199999999998</v>
      </c>
      <c r="D19" s="14">
        <f t="shared" si="0"/>
        <v>14625.52</v>
      </c>
    </row>
    <row r="20" spans="1:5" ht="15" x14ac:dyDescent="0.2">
      <c r="A20" s="12" t="s">
        <v>48</v>
      </c>
      <c r="B20" s="13">
        <v>11518.52</v>
      </c>
      <c r="C20" s="13">
        <v>848.63999999999987</v>
      </c>
      <c r="D20" s="14">
        <f t="shared" si="0"/>
        <v>12367.16</v>
      </c>
      <c r="E20" s="17">
        <f>SUM(D9:D20)</f>
        <v>323187.8</v>
      </c>
    </row>
    <row r="21" spans="1:5" ht="15" x14ac:dyDescent="0.2">
      <c r="A21" s="12" t="s">
        <v>49</v>
      </c>
      <c r="B21" s="13">
        <v>10927.279999999999</v>
      </c>
      <c r="C21" s="13">
        <v>1373.32</v>
      </c>
      <c r="D21" s="14">
        <f t="shared" si="0"/>
        <v>12300.599999999999</v>
      </c>
    </row>
    <row r="22" spans="1:5" ht="15" x14ac:dyDescent="0.2">
      <c r="A22" s="12" t="s">
        <v>50</v>
      </c>
      <c r="B22" s="13">
        <v>21652.280000000002</v>
      </c>
      <c r="C22" s="13">
        <v>2016.04</v>
      </c>
      <c r="D22" s="14">
        <f t="shared" si="0"/>
        <v>23668.320000000003</v>
      </c>
    </row>
    <row r="23" spans="1:5" ht="15" x14ac:dyDescent="0.2">
      <c r="A23" s="12" t="s">
        <v>51</v>
      </c>
      <c r="B23" s="13">
        <v>35165</v>
      </c>
      <c r="C23" s="13">
        <v>7283.64</v>
      </c>
      <c r="D23" s="14">
        <f t="shared" si="0"/>
        <v>42448.639999999999</v>
      </c>
    </row>
    <row r="24" spans="1:5" ht="15" x14ac:dyDescent="0.2">
      <c r="A24" s="12" t="s">
        <v>52</v>
      </c>
      <c r="B24" s="13">
        <v>33645.040000000001</v>
      </c>
      <c r="C24" s="13">
        <v>3995.16</v>
      </c>
      <c r="D24" s="14">
        <f t="shared" si="0"/>
        <v>37640.199999999997</v>
      </c>
    </row>
    <row r="25" spans="1:5" ht="15" x14ac:dyDescent="0.2">
      <c r="A25" s="12" t="s">
        <v>53</v>
      </c>
      <c r="B25" s="13">
        <v>31949.320000000007</v>
      </c>
      <c r="C25" s="13">
        <v>1914.6399999999999</v>
      </c>
      <c r="D25" s="14">
        <f t="shared" si="0"/>
        <v>33863.960000000006</v>
      </c>
    </row>
    <row r="26" spans="1:5" ht="15" x14ac:dyDescent="0.2">
      <c r="A26" s="12" t="s">
        <v>54</v>
      </c>
      <c r="B26" s="13">
        <v>8822.3200000000015</v>
      </c>
      <c r="C26" s="13">
        <v>1140.8800000000001</v>
      </c>
      <c r="D26" s="14">
        <f t="shared" si="0"/>
        <v>9963.2000000000007</v>
      </c>
    </row>
    <row r="27" spans="1:5" ht="15" x14ac:dyDescent="0.2">
      <c r="A27" s="12" t="s">
        <v>55</v>
      </c>
      <c r="B27" s="13">
        <v>23138.960000000003</v>
      </c>
      <c r="C27" s="13">
        <v>2971.8</v>
      </c>
      <c r="D27" s="14">
        <f t="shared" si="0"/>
        <v>26110.760000000002</v>
      </c>
    </row>
    <row r="28" spans="1:5" ht="15" x14ac:dyDescent="0.2">
      <c r="A28" s="12" t="s">
        <v>56</v>
      </c>
      <c r="B28" s="13">
        <v>27836.120000000006</v>
      </c>
      <c r="C28" s="13">
        <v>3397.16</v>
      </c>
      <c r="D28" s="14">
        <f t="shared" si="0"/>
        <v>31233.280000000006</v>
      </c>
    </row>
    <row r="29" spans="1:5" ht="15" x14ac:dyDescent="0.2">
      <c r="A29" s="12" t="s">
        <v>57</v>
      </c>
      <c r="B29" s="15">
        <v>20370.999999999996</v>
      </c>
      <c r="C29" s="15">
        <v>2331.6799999999998</v>
      </c>
      <c r="D29" s="14">
        <f t="shared" si="0"/>
        <v>22702.679999999997</v>
      </c>
    </row>
    <row r="30" spans="1:5" ht="15" x14ac:dyDescent="0.2">
      <c r="A30" s="12" t="s">
        <v>58</v>
      </c>
      <c r="B30" s="15">
        <v>25392.639999999996</v>
      </c>
      <c r="C30" s="15">
        <v>2635.36</v>
      </c>
      <c r="D30" s="14">
        <f t="shared" si="0"/>
        <v>28027.999999999996</v>
      </c>
    </row>
    <row r="31" spans="1:5" ht="15" x14ac:dyDescent="0.2">
      <c r="A31" s="12" t="s">
        <v>59</v>
      </c>
      <c r="B31" s="15">
        <v>10664.16</v>
      </c>
      <c r="C31" s="15">
        <v>843.96</v>
      </c>
      <c r="D31" s="14">
        <f t="shared" si="0"/>
        <v>11508.119999999999</v>
      </c>
    </row>
    <row r="32" spans="1:5" ht="15" x14ac:dyDescent="0.2">
      <c r="A32" s="12" t="s">
        <v>60</v>
      </c>
      <c r="B32" s="15">
        <v>11031.8</v>
      </c>
      <c r="C32" s="15">
        <v>1170</v>
      </c>
      <c r="D32" s="14">
        <f t="shared" si="0"/>
        <v>12201.8</v>
      </c>
      <c r="E32" s="17">
        <f>SUM(D21:D32)</f>
        <v>291669.56</v>
      </c>
    </row>
    <row r="33" spans="1:5" ht="15" x14ac:dyDescent="0.2">
      <c r="A33" s="12" t="s">
        <v>61</v>
      </c>
      <c r="B33" s="15">
        <v>10674.560000000001</v>
      </c>
      <c r="C33" s="15">
        <v>4073.68</v>
      </c>
      <c r="D33" s="14">
        <f t="shared" ref="D33:D51" si="1">SUM(B33:C33)</f>
        <v>14748.240000000002</v>
      </c>
    </row>
    <row r="34" spans="1:5" ht="15" x14ac:dyDescent="0.2">
      <c r="A34" s="12" t="s">
        <v>62</v>
      </c>
      <c r="B34" s="15">
        <v>15888.600000000002</v>
      </c>
      <c r="C34" s="15">
        <v>2678</v>
      </c>
      <c r="D34" s="14">
        <f t="shared" si="1"/>
        <v>18566.600000000002</v>
      </c>
    </row>
    <row r="35" spans="1:5" ht="15" x14ac:dyDescent="0.2">
      <c r="A35" s="12" t="s">
        <v>63</v>
      </c>
      <c r="B35" s="15">
        <v>26550.160000000003</v>
      </c>
      <c r="C35" s="15">
        <v>3341.5200000000004</v>
      </c>
      <c r="D35" s="14">
        <f t="shared" si="1"/>
        <v>29891.680000000004</v>
      </c>
    </row>
    <row r="36" spans="1:5" ht="15" x14ac:dyDescent="0.2">
      <c r="A36" s="12" t="s">
        <v>64</v>
      </c>
      <c r="B36" s="15">
        <v>29338.399999999998</v>
      </c>
      <c r="C36" s="15">
        <v>2816.32</v>
      </c>
      <c r="D36" s="14">
        <f t="shared" si="1"/>
        <v>32154.719999999998</v>
      </c>
    </row>
    <row r="37" spans="1:5" ht="15" x14ac:dyDescent="0.2">
      <c r="A37" s="12" t="s">
        <v>65</v>
      </c>
      <c r="B37" s="15">
        <v>19865.04</v>
      </c>
      <c r="C37" s="15">
        <v>3949.3999999999996</v>
      </c>
      <c r="D37" s="14">
        <f t="shared" si="1"/>
        <v>23814.440000000002</v>
      </c>
    </row>
    <row r="38" spans="1:5" ht="15" x14ac:dyDescent="0.2">
      <c r="A38" s="12" t="s">
        <v>66</v>
      </c>
      <c r="B38" s="15">
        <v>8835.32</v>
      </c>
      <c r="C38" s="16">
        <v>809.6400000000001</v>
      </c>
      <c r="D38" s="14">
        <f t="shared" si="1"/>
        <v>9644.9599999999991</v>
      </c>
    </row>
    <row r="39" spans="1:5" ht="15" x14ac:dyDescent="0.2">
      <c r="A39" s="12" t="s">
        <v>67</v>
      </c>
      <c r="B39" s="15">
        <v>19564.48</v>
      </c>
      <c r="C39" s="15">
        <v>2219.3599999999997</v>
      </c>
      <c r="D39" s="14">
        <f t="shared" si="1"/>
        <v>21783.84</v>
      </c>
    </row>
    <row r="40" spans="1:5" ht="15" x14ac:dyDescent="0.2">
      <c r="A40" s="12" t="s">
        <v>68</v>
      </c>
      <c r="B40" s="15">
        <v>21661.639999999996</v>
      </c>
      <c r="C40" s="15">
        <v>2578.16</v>
      </c>
      <c r="D40" s="14">
        <f t="shared" si="1"/>
        <v>24239.799999999996</v>
      </c>
    </row>
    <row r="41" spans="1:5" ht="15" x14ac:dyDescent="0.2">
      <c r="A41" s="12" t="s">
        <v>69</v>
      </c>
      <c r="B41" s="15">
        <v>15646.279999999999</v>
      </c>
      <c r="C41" s="15">
        <v>2096.12</v>
      </c>
      <c r="D41" s="14">
        <f t="shared" si="1"/>
        <v>17742.399999999998</v>
      </c>
    </row>
    <row r="42" spans="1:5" ht="15" x14ac:dyDescent="0.2">
      <c r="A42" s="12" t="s">
        <v>70</v>
      </c>
      <c r="B42" s="15">
        <v>22761.96</v>
      </c>
      <c r="C42" s="15">
        <v>2379.52</v>
      </c>
      <c r="D42" s="14">
        <f t="shared" si="1"/>
        <v>25141.48</v>
      </c>
    </row>
    <row r="43" spans="1:5" ht="15" x14ac:dyDescent="0.2">
      <c r="A43" s="12" t="s">
        <v>71</v>
      </c>
      <c r="B43" s="15">
        <v>10652.2</v>
      </c>
      <c r="C43" s="15">
        <v>900.6400000000001</v>
      </c>
      <c r="D43" s="14">
        <f t="shared" si="1"/>
        <v>11552.84</v>
      </c>
    </row>
    <row r="44" spans="1:5" ht="15" x14ac:dyDescent="0.2">
      <c r="A44" s="12" t="s">
        <v>72</v>
      </c>
      <c r="B44" s="15">
        <v>9501.9600000000009</v>
      </c>
      <c r="C44" s="15">
        <v>809.64</v>
      </c>
      <c r="D44" s="14">
        <f t="shared" si="1"/>
        <v>10311.6</v>
      </c>
      <c r="E44" s="17">
        <f>SUM(D33:D44)</f>
        <v>239592.6</v>
      </c>
    </row>
    <row r="45" spans="1:5" ht="15" x14ac:dyDescent="0.2">
      <c r="A45" s="12" t="s">
        <v>73</v>
      </c>
      <c r="B45" s="15">
        <v>9903.92</v>
      </c>
      <c r="C45" s="15">
        <v>760.76</v>
      </c>
      <c r="D45" s="14">
        <f t="shared" si="1"/>
        <v>10664.68</v>
      </c>
    </row>
    <row r="46" spans="1:5" ht="15" x14ac:dyDescent="0.2">
      <c r="A46" s="12" t="s">
        <v>74</v>
      </c>
      <c r="B46" s="15">
        <v>16986.32</v>
      </c>
      <c r="C46" s="15">
        <v>1918.8000000000002</v>
      </c>
      <c r="D46" s="14">
        <f t="shared" si="1"/>
        <v>18905.12</v>
      </c>
    </row>
    <row r="47" spans="1:5" ht="15" x14ac:dyDescent="0.2">
      <c r="A47" s="12" t="s">
        <v>75</v>
      </c>
      <c r="B47" s="15">
        <v>27335.360000000001</v>
      </c>
      <c r="C47" s="15">
        <v>3178.2400000000002</v>
      </c>
      <c r="D47" s="14">
        <f t="shared" si="1"/>
        <v>30513.600000000002</v>
      </c>
    </row>
    <row r="48" spans="1:5" ht="15" x14ac:dyDescent="0.2">
      <c r="A48" s="12" t="s">
        <v>76</v>
      </c>
      <c r="B48" s="15">
        <v>31147.480000000003</v>
      </c>
      <c r="C48" s="15">
        <v>2246.92</v>
      </c>
      <c r="D48" s="14">
        <f t="shared" si="1"/>
        <v>33394.400000000001</v>
      </c>
    </row>
    <row r="49" spans="1:5" ht="15" x14ac:dyDescent="0.2">
      <c r="A49" s="12" t="s">
        <v>77</v>
      </c>
      <c r="B49" s="15">
        <v>21774.48</v>
      </c>
      <c r="C49" s="15">
        <v>2539.6800000000003</v>
      </c>
      <c r="D49" s="14">
        <f t="shared" si="1"/>
        <v>24314.16</v>
      </c>
    </row>
    <row r="50" spans="1:5" ht="15" x14ac:dyDescent="0.2">
      <c r="A50" s="12" t="s">
        <v>78</v>
      </c>
      <c r="B50" s="15">
        <v>10033.92</v>
      </c>
      <c r="C50" s="15">
        <v>693.16</v>
      </c>
      <c r="D50" s="14">
        <f t="shared" si="1"/>
        <v>10727.08</v>
      </c>
    </row>
    <row r="51" spans="1:5" ht="15" x14ac:dyDescent="0.25">
      <c r="A51" s="12" t="s">
        <v>79</v>
      </c>
      <c r="B51" s="15">
        <v>20623.199999999997</v>
      </c>
      <c r="C51" s="15">
        <v>2579.7199999999998</v>
      </c>
      <c r="D51" s="14">
        <f t="shared" si="1"/>
        <v>23202.92</v>
      </c>
    </row>
    <row r="52" spans="1:5" ht="15" customHeight="1" x14ac:dyDescent="0.25">
      <c r="A52" s="12" t="s">
        <v>80</v>
      </c>
      <c r="B52" s="15">
        <v>22236.240000000002</v>
      </c>
      <c r="C52" s="15">
        <v>1914.12</v>
      </c>
      <c r="D52" s="14">
        <f t="shared" ref="D52:D58" si="2">SUM(B52:C52)</f>
        <v>24150.36</v>
      </c>
    </row>
    <row r="53" spans="1:5" ht="15" x14ac:dyDescent="0.25">
      <c r="A53" s="12" t="s">
        <v>81</v>
      </c>
      <c r="B53" s="15">
        <v>16196.439999999999</v>
      </c>
      <c r="C53" s="15">
        <v>1202.76</v>
      </c>
      <c r="D53" s="14">
        <f t="shared" si="2"/>
        <v>17399.199999999997</v>
      </c>
    </row>
    <row r="54" spans="1:5" ht="15" x14ac:dyDescent="0.25">
      <c r="A54" s="12" t="s">
        <v>82</v>
      </c>
      <c r="B54" s="15">
        <v>23166</v>
      </c>
      <c r="C54" s="15">
        <v>2222.48</v>
      </c>
      <c r="D54" s="14">
        <f t="shared" si="2"/>
        <v>25388.48</v>
      </c>
    </row>
    <row r="55" spans="1:5" ht="15" x14ac:dyDescent="0.25">
      <c r="A55" s="12" t="s">
        <v>83</v>
      </c>
      <c r="B55" s="15">
        <v>7751.119999999999</v>
      </c>
      <c r="C55" s="15">
        <v>790.92</v>
      </c>
      <c r="D55" s="14">
        <f t="shared" si="2"/>
        <v>8542.0399999999991</v>
      </c>
    </row>
    <row r="56" spans="1:5" ht="15" x14ac:dyDescent="0.25">
      <c r="A56" s="12" t="s">
        <v>84</v>
      </c>
      <c r="B56" s="15">
        <v>7806.7599999999993</v>
      </c>
      <c r="C56" s="15">
        <v>637</v>
      </c>
      <c r="D56" s="14">
        <f t="shared" si="2"/>
        <v>8443.7599999999984</v>
      </c>
      <c r="E56" s="17">
        <f>SUM(D45:D56)</f>
        <v>235645.80000000005</v>
      </c>
    </row>
    <row r="57" spans="1:5" ht="15" x14ac:dyDescent="0.25">
      <c r="A57" s="12" t="s">
        <v>86</v>
      </c>
      <c r="B57" s="15">
        <f>SUM('06-30-2014'!M10:M12,'07-07-2014'!M9:M12,'07-14-2014'!M9:M12,'07-21-2014'!M9:M12,'07-28-2014'!M9:M12)</f>
        <v>9253.92</v>
      </c>
      <c r="C57" s="15">
        <f>SUM('06-30-2014'!M13,'07-07-2014'!M13,'07-14-2014'!M13,'07-21-2014'!M13)</f>
        <v>685.36</v>
      </c>
      <c r="D57" s="14">
        <f t="shared" si="2"/>
        <v>9939.2800000000007</v>
      </c>
      <c r="E57" s="17"/>
    </row>
    <row r="58" spans="1:5" ht="15" x14ac:dyDescent="0.25">
      <c r="A58" s="12" t="s">
        <v>87</v>
      </c>
      <c r="B58" s="15">
        <f>SUM('08-04-2014'!M9:M12,'08-11-2014'!M9:M12,'08-18-2014'!M9:M12,'08-25-2014'!M9:M12)</f>
        <v>12338.039999999999</v>
      </c>
      <c r="C58" s="15">
        <f>SUM('07-28-2014'!M13,'08-04-2014'!M13,'08-11-2014'!M13,'08-18-2014'!M13,'08-25-2014'!M13)</f>
        <v>1957.8000000000002</v>
      </c>
      <c r="D58" s="14">
        <f t="shared" si="2"/>
        <v>14295.84</v>
      </c>
      <c r="E58" s="17"/>
    </row>
    <row r="59" spans="1:5" ht="15" x14ac:dyDescent="0.25">
      <c r="A59" s="18" t="s">
        <v>88</v>
      </c>
      <c r="B59" s="20">
        <f>SUM('09-01-2014'!M9:M12,'09-08-2014'!M9:M12,'09-15-2014'!M9:M12,'09-22-2014'!M9:M12,'09-29-2014'!M9:M10)</f>
        <v>28718.04</v>
      </c>
      <c r="C59" s="20">
        <f>SUM('09-01-2014'!M13,'09-08-2014'!M13,'09-15-2014'!M13,'09-22-2014'!M13)</f>
        <v>2617.6799999999998</v>
      </c>
      <c r="D59" s="14">
        <f>SUM(B59:C59)</f>
        <v>31335.72</v>
      </c>
    </row>
    <row r="60" spans="1:5" ht="15" x14ac:dyDescent="0.25">
      <c r="A60" s="18" t="s">
        <v>89</v>
      </c>
      <c r="B60" s="20">
        <f>SUM('09-29-2014'!M11:M12,'10-06-2014'!M9:M12,'10-13-2014'!M9:M12,'10-20-2014'!M9:M12,'10-27-2014'!M9:M12)</f>
        <v>30092.400000000001</v>
      </c>
      <c r="C60" s="20">
        <f>SUM('09-29-2014'!M13,'10-06-2014'!M13,'10-13-2014'!M13,'10-20-2014'!M13,'10-27-2014'!M13)</f>
        <v>3226.08</v>
      </c>
      <c r="D60" s="14">
        <f>SUM(B60:C60)</f>
        <v>33318.480000000003</v>
      </c>
    </row>
    <row r="61" spans="1:5" ht="15" x14ac:dyDescent="0.25">
      <c r="A61" s="18" t="s">
        <v>90</v>
      </c>
      <c r="B61" s="20">
        <f>SUM('11-03-2014'!M9:M12,'11-10-2014'!M9:M12,'11-17-2014'!M9:M12,'11-24-2014'!M9:M12)</f>
        <v>23509.199999999997</v>
      </c>
      <c r="C61" s="20">
        <f>SUM('11-03-2014'!M13,'11-10-2014'!M13,'11-17-2014'!M13,'11-24-2014'!M13)</f>
        <v>1879.2799999999997</v>
      </c>
      <c r="D61" s="14">
        <f t="shared" ref="D61:D62" si="3">AVERAGE(B61:C61)</f>
        <v>12694.239999999998</v>
      </c>
    </row>
    <row r="62" spans="1:5" ht="15" x14ac:dyDescent="0.25">
      <c r="A62" s="18" t="s">
        <v>91</v>
      </c>
      <c r="B62" s="20">
        <f>SUM('12-01-2014'!M9:M12,'12-08-2014'!M9:M12,'12-15-2014'!M9:M12)</f>
        <v>12504.960000000001</v>
      </c>
      <c r="C62" s="20">
        <f>SUM('12-01-2014'!M13,'12-08-2014'!M13,'12-15-2014'!M13)</f>
        <v>670.28</v>
      </c>
      <c r="D62" s="14">
        <f t="shared" si="3"/>
        <v>6587.6200000000008</v>
      </c>
    </row>
  </sheetData>
  <printOptions horizontalCentered="1" verticalCentered="1"/>
  <pageMargins left="0.2" right="0.2" top="0.2" bottom="0.2" header="0.2" footer="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I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41841</v>
      </c>
      <c r="C3" s="3">
        <v>41845</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810623</v>
      </c>
      <c r="C9" s="8">
        <v>811468</v>
      </c>
      <c r="D9" s="9"/>
      <c r="E9" s="8">
        <v>66392</v>
      </c>
      <c r="F9" s="8">
        <v>66409</v>
      </c>
      <c r="G9" s="9"/>
      <c r="H9" s="8">
        <v>364532</v>
      </c>
      <c r="I9" s="8">
        <v>364615</v>
      </c>
      <c r="J9" s="1" t="s">
        <v>15</v>
      </c>
      <c r="K9" s="1">
        <f>SUM(C9-B9+F9-E9+I9-H9)/2</f>
        <v>472.5</v>
      </c>
      <c r="L9" s="1">
        <f>SUM(C9-B9+F9-E9+I9-H9)</f>
        <v>945</v>
      </c>
      <c r="M9" s="1">
        <f>SUM(K9*0.04+K9)</f>
        <v>491.4</v>
      </c>
    </row>
    <row r="10" spans="1:13" ht="34.5" customHeight="1" x14ac:dyDescent="0.2">
      <c r="A10" s="2" t="s">
        <v>16</v>
      </c>
      <c r="B10" s="8">
        <v>811494</v>
      </c>
      <c r="C10" s="8">
        <v>812367</v>
      </c>
      <c r="D10" s="9"/>
      <c r="E10" s="8">
        <v>66413</v>
      </c>
      <c r="F10" s="8">
        <v>66433</v>
      </c>
      <c r="G10" s="9"/>
      <c r="H10" s="8">
        <v>364647</v>
      </c>
      <c r="I10" s="8">
        <v>364737</v>
      </c>
      <c r="J10" s="1" t="s">
        <v>17</v>
      </c>
      <c r="K10" s="1">
        <f>SUM(C10-B10+F10-E10+I10-H10)/2</f>
        <v>491.5</v>
      </c>
      <c r="L10" s="1">
        <f>SUM(C10-B10+F10-E10+I10-H10)</f>
        <v>983</v>
      </c>
      <c r="M10" s="1">
        <f>SUM(K10*0.04+K10)</f>
        <v>511.16</v>
      </c>
    </row>
    <row r="11" spans="1:13" ht="34.5" customHeight="1" x14ac:dyDescent="0.2">
      <c r="A11" s="2" t="s">
        <v>18</v>
      </c>
      <c r="B11" s="8">
        <v>812406</v>
      </c>
      <c r="C11" s="8">
        <v>813087</v>
      </c>
      <c r="D11" s="9"/>
      <c r="E11" s="8">
        <v>66442</v>
      </c>
      <c r="F11" s="8">
        <v>66468</v>
      </c>
      <c r="G11" s="9"/>
      <c r="H11" s="8">
        <v>364784</v>
      </c>
      <c r="I11" s="8">
        <v>364851</v>
      </c>
      <c r="J11" s="1" t="s">
        <v>19</v>
      </c>
      <c r="K11" s="1">
        <f>SUM(C11-B11+F11-E11+I11-H11)/2</f>
        <v>387</v>
      </c>
      <c r="L11" s="1">
        <f>SUM(C11-B11+F11-E11+I11-H11)</f>
        <v>774</v>
      </c>
      <c r="M11" s="1">
        <f>SUM(K11*0.04+K11)</f>
        <v>402.48</v>
      </c>
    </row>
    <row r="12" spans="1:13" ht="34.5" customHeight="1" x14ac:dyDescent="0.2">
      <c r="A12" s="2" t="s">
        <v>20</v>
      </c>
      <c r="B12" s="8">
        <v>813104</v>
      </c>
      <c r="C12" s="8">
        <v>813912</v>
      </c>
      <c r="D12" s="9"/>
      <c r="E12" s="8">
        <v>66473</v>
      </c>
      <c r="F12" s="8">
        <v>66488</v>
      </c>
      <c r="G12" s="9"/>
      <c r="H12" s="8">
        <v>364902</v>
      </c>
      <c r="I12" s="8">
        <v>364971</v>
      </c>
      <c r="J12" s="1" t="s">
        <v>21</v>
      </c>
      <c r="K12" s="1">
        <f>SUM(C12-B12+F12-E12+I12-H12)/2</f>
        <v>446</v>
      </c>
      <c r="L12" s="1">
        <f>SUM(C12-B12+F12-E12+I12-H12)</f>
        <v>892</v>
      </c>
      <c r="M12" s="1">
        <f>SUM(K12*0.04+K12)</f>
        <v>463.84</v>
      </c>
    </row>
    <row r="13" spans="1:13" ht="34.5" customHeight="1" x14ac:dyDescent="0.2">
      <c r="A13" s="2" t="s">
        <v>22</v>
      </c>
      <c r="B13" s="8">
        <v>813956</v>
      </c>
      <c r="C13" s="8">
        <v>814224</v>
      </c>
      <c r="D13" s="9"/>
      <c r="E13" s="8">
        <v>66503</v>
      </c>
      <c r="F13" s="8">
        <v>66512</v>
      </c>
      <c r="G13" s="9"/>
      <c r="H13" s="8">
        <v>365016</v>
      </c>
      <c r="I13" s="8">
        <v>365035</v>
      </c>
      <c r="J13" s="1" t="s">
        <v>23</v>
      </c>
      <c r="K13" s="1">
        <f>SUM(C13-B13+F13-E13+I13-H13)/2</f>
        <v>148</v>
      </c>
      <c r="L13" s="1">
        <f>SUM(C13-B13+F13-E13+I13-H13)</f>
        <v>296</v>
      </c>
      <c r="M13" s="1">
        <f>SUM(K13*0.04+K13)</f>
        <v>153.91999999999999</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41848</v>
      </c>
      <c r="C3" s="3">
        <v>41852</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814493</v>
      </c>
      <c r="C9" s="8">
        <v>815281</v>
      </c>
      <c r="D9" s="9"/>
      <c r="E9" s="8">
        <v>66522</v>
      </c>
      <c r="F9" s="8">
        <v>66540</v>
      </c>
      <c r="G9" s="9"/>
      <c r="H9" s="8">
        <v>365095</v>
      </c>
      <c r="I9" s="8">
        <v>365184</v>
      </c>
      <c r="J9" s="1" t="s">
        <v>15</v>
      </c>
      <c r="K9" s="1">
        <f>SUM(C9-B9+F9-E9+I9-H9)/2</f>
        <v>447.5</v>
      </c>
      <c r="L9" s="1">
        <f>SUM(C9-B9+F9-E9+I9-H9)</f>
        <v>895</v>
      </c>
      <c r="M9" s="1">
        <f>SUM(K9*0.04+K9)</f>
        <v>465.4</v>
      </c>
    </row>
    <row r="10" spans="1:13" ht="34.5" customHeight="1" x14ac:dyDescent="0.2">
      <c r="A10" s="2" t="s">
        <v>16</v>
      </c>
      <c r="B10" s="8">
        <v>815312</v>
      </c>
      <c r="C10" s="8">
        <v>816207</v>
      </c>
      <c r="D10" s="9"/>
      <c r="E10" s="8">
        <v>66544</v>
      </c>
      <c r="F10" s="8">
        <v>66567</v>
      </c>
      <c r="G10" s="9"/>
      <c r="H10" s="8">
        <v>365214</v>
      </c>
      <c r="I10" s="8">
        <v>365306</v>
      </c>
      <c r="J10" s="1" t="s">
        <v>17</v>
      </c>
      <c r="K10" s="1">
        <f>SUM(C10-B10+F10-E10+I10-H10)/2</f>
        <v>505</v>
      </c>
      <c r="L10" s="1">
        <f>SUM(C10-B10+F10-E10+I10-H10)</f>
        <v>1010</v>
      </c>
      <c r="M10" s="1">
        <f>SUM(K10*0.04+K10)</f>
        <v>525.20000000000005</v>
      </c>
    </row>
    <row r="11" spans="1:13" ht="34.5" customHeight="1" x14ac:dyDescent="0.2">
      <c r="A11" s="2" t="s">
        <v>18</v>
      </c>
      <c r="B11" s="8">
        <v>816238</v>
      </c>
      <c r="C11" s="8">
        <v>817070</v>
      </c>
      <c r="D11" s="9"/>
      <c r="E11" s="8">
        <v>66582</v>
      </c>
      <c r="F11" s="8">
        <v>66606</v>
      </c>
      <c r="G11" s="9"/>
      <c r="H11" s="8">
        <v>365368</v>
      </c>
      <c r="I11" s="8">
        <v>365488</v>
      </c>
      <c r="J11" s="1" t="s">
        <v>19</v>
      </c>
      <c r="K11" s="1">
        <f>SUM(C11-B11+F11-E11+I11-H11)/2</f>
        <v>488</v>
      </c>
      <c r="L11" s="1">
        <f>SUM(C11-B11+F11-E11+I11-H11)</f>
        <v>976</v>
      </c>
      <c r="M11" s="1">
        <f>SUM(K11*0.04+K11)</f>
        <v>507.52</v>
      </c>
    </row>
    <row r="12" spans="1:13" ht="34.5" customHeight="1" x14ac:dyDescent="0.2">
      <c r="A12" s="2" t="s">
        <v>20</v>
      </c>
      <c r="B12" s="8">
        <v>817100</v>
      </c>
      <c r="C12" s="8">
        <v>818003</v>
      </c>
      <c r="D12" s="9"/>
      <c r="E12" s="8">
        <v>66615</v>
      </c>
      <c r="F12" s="8">
        <v>66635</v>
      </c>
      <c r="G12" s="9"/>
      <c r="H12" s="8">
        <v>365500</v>
      </c>
      <c r="I12" s="8">
        <v>365592</v>
      </c>
      <c r="J12" s="1" t="s">
        <v>21</v>
      </c>
      <c r="K12" s="1">
        <f>SUM(C12-B12+F12-E12+I12-H12)/2</f>
        <v>507.5</v>
      </c>
      <c r="L12" s="1">
        <f>SUM(C12-B12+F12-E12+I12-H12)</f>
        <v>1015</v>
      </c>
      <c r="M12" s="1">
        <f>SUM(K12*0.04+K12)</f>
        <v>527.79999999999995</v>
      </c>
    </row>
    <row r="13" spans="1:13" ht="34.5" customHeight="1" x14ac:dyDescent="0.2">
      <c r="A13" s="2" t="s">
        <v>22</v>
      </c>
      <c r="B13" s="8">
        <v>818038</v>
      </c>
      <c r="C13" s="8">
        <v>818336</v>
      </c>
      <c r="D13" s="9"/>
      <c r="E13" s="8">
        <v>66639</v>
      </c>
      <c r="F13" s="8">
        <v>66645</v>
      </c>
      <c r="G13" s="9"/>
      <c r="H13" s="8">
        <v>365641</v>
      </c>
      <c r="I13" s="8">
        <v>365675</v>
      </c>
      <c r="J13" s="1" t="s">
        <v>23</v>
      </c>
      <c r="K13" s="1">
        <f>SUM(C13-B13+F13-E13+I13-H13)/2</f>
        <v>169</v>
      </c>
      <c r="L13" s="1">
        <f>SUM(C13-B13+F13-E13+I13-H13)</f>
        <v>338</v>
      </c>
      <c r="M13" s="1">
        <f>SUM(K13*0.04+K13)</f>
        <v>175.76</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41855</v>
      </c>
      <c r="C3" s="3">
        <v>41859</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818596</v>
      </c>
      <c r="C9" s="8">
        <v>819454</v>
      </c>
      <c r="D9" s="9"/>
      <c r="E9" s="8">
        <v>66653</v>
      </c>
      <c r="F9" s="8">
        <v>66679</v>
      </c>
      <c r="G9" s="9"/>
      <c r="H9" s="8">
        <v>365720</v>
      </c>
      <c r="I9" s="8">
        <v>365765</v>
      </c>
      <c r="J9" s="1" t="s">
        <v>15</v>
      </c>
      <c r="K9" s="1">
        <f>SUM(C9-B9+F9-E9+I9-H9)/2</f>
        <v>464.5</v>
      </c>
      <c r="L9" s="1">
        <f>SUM(C9-B9+F9-E9+I9-H9)</f>
        <v>929</v>
      </c>
      <c r="M9" s="1">
        <f>SUM(K9*0.04+K9)</f>
        <v>483.08</v>
      </c>
    </row>
    <row r="10" spans="1:13" ht="34.5" customHeight="1" x14ac:dyDescent="0.2">
      <c r="A10" s="2" t="s">
        <v>16</v>
      </c>
      <c r="B10" s="8">
        <v>819502</v>
      </c>
      <c r="C10" s="8">
        <v>820605</v>
      </c>
      <c r="D10" s="9"/>
      <c r="E10" s="8">
        <v>66683</v>
      </c>
      <c r="F10" s="8">
        <v>66710</v>
      </c>
      <c r="G10" s="9"/>
      <c r="H10" s="8">
        <v>365809</v>
      </c>
      <c r="I10" s="8">
        <v>365900</v>
      </c>
      <c r="J10" s="1" t="s">
        <v>17</v>
      </c>
      <c r="K10" s="1">
        <f>SUM(C10-B10+F10-E10+I10-H10)/2</f>
        <v>610.5</v>
      </c>
      <c r="L10" s="1">
        <f>SUM(C10-B10+F10-E10+I10-H10)</f>
        <v>1221</v>
      </c>
      <c r="M10" s="1">
        <f>SUM(K10*0.04+K10)</f>
        <v>634.91999999999996</v>
      </c>
    </row>
    <row r="11" spans="1:13" ht="34.5" customHeight="1" x14ac:dyDescent="0.2">
      <c r="A11" s="2" t="s">
        <v>18</v>
      </c>
      <c r="B11" s="8">
        <v>820648</v>
      </c>
      <c r="C11" s="8">
        <v>821518</v>
      </c>
      <c r="D11" s="9"/>
      <c r="E11" s="8">
        <v>66719</v>
      </c>
      <c r="F11" s="8">
        <v>66749</v>
      </c>
      <c r="G11" s="9"/>
      <c r="H11" s="8">
        <v>365959</v>
      </c>
      <c r="I11" s="8">
        <v>366073</v>
      </c>
      <c r="J11" s="1" t="s">
        <v>19</v>
      </c>
      <c r="K11" s="1">
        <f>SUM(C11-B11+F11-E11+I11-H11)/2</f>
        <v>507</v>
      </c>
      <c r="L11" s="1">
        <f>SUM(C11-B11+F11-E11+I11-H11)</f>
        <v>1014</v>
      </c>
      <c r="M11" s="1">
        <f>SUM(K11*0.04+K11)</f>
        <v>527.28</v>
      </c>
    </row>
    <row r="12" spans="1:13" ht="34.5" customHeight="1" x14ac:dyDescent="0.2">
      <c r="A12" s="2" t="s">
        <v>20</v>
      </c>
      <c r="B12" s="8">
        <v>821547</v>
      </c>
      <c r="C12" s="8">
        <v>822478</v>
      </c>
      <c r="D12" s="9"/>
      <c r="E12" s="8">
        <v>66757</v>
      </c>
      <c r="F12" s="8">
        <v>66786</v>
      </c>
      <c r="G12" s="9"/>
      <c r="H12" s="8">
        <v>366092</v>
      </c>
      <c r="I12" s="8">
        <v>366182</v>
      </c>
      <c r="J12" s="1" t="s">
        <v>21</v>
      </c>
      <c r="K12" s="1">
        <f>SUM(C12-B12+F12-E12+I12-H12)/2</f>
        <v>525</v>
      </c>
      <c r="L12" s="1">
        <f>SUM(C12-B12+F12-E12+I12-H12)</f>
        <v>1050</v>
      </c>
      <c r="M12" s="1">
        <f>SUM(K12*0.04+K12)</f>
        <v>546</v>
      </c>
    </row>
    <row r="13" spans="1:13" ht="34.5" customHeight="1" x14ac:dyDescent="0.2">
      <c r="A13" s="2" t="s">
        <v>22</v>
      </c>
      <c r="B13" s="8">
        <v>822511</v>
      </c>
      <c r="C13" s="8">
        <v>822895</v>
      </c>
      <c r="D13" s="9"/>
      <c r="E13" s="8">
        <v>66796</v>
      </c>
      <c r="F13" s="8">
        <v>66800</v>
      </c>
      <c r="G13" s="9"/>
      <c r="H13" s="8">
        <v>366232</v>
      </c>
      <c r="I13" s="8">
        <v>366286</v>
      </c>
      <c r="J13" s="1" t="s">
        <v>23</v>
      </c>
      <c r="K13" s="1">
        <f>SUM(C13-B13+F13-E13+I13-H13)/2</f>
        <v>221</v>
      </c>
      <c r="L13" s="1">
        <f>SUM(C13-B13+F13-E13+I13-H13)</f>
        <v>442</v>
      </c>
      <c r="M13" s="1">
        <f>SUM(K13*0.04+K13)</f>
        <v>229.84</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399999999999999" x14ac:dyDescent="0.35">
      <c r="A1" s="29" t="s">
        <v>26</v>
      </c>
      <c r="B1" s="29"/>
      <c r="C1" s="29"/>
      <c r="D1" s="29"/>
      <c r="E1" s="29"/>
      <c r="F1" s="29"/>
      <c r="G1" s="29"/>
      <c r="H1" s="29"/>
      <c r="I1" s="29"/>
    </row>
    <row r="3" spans="1:13" ht="13.95" thickBot="1" x14ac:dyDescent="0.3">
      <c r="A3" s="2" t="s">
        <v>0</v>
      </c>
      <c r="B3" s="3">
        <v>41862</v>
      </c>
      <c r="C3" s="3">
        <v>41865</v>
      </c>
    </row>
    <row r="4" spans="1:13" x14ac:dyDescent="0.25">
      <c r="B4" s="4"/>
      <c r="C4" s="4"/>
    </row>
    <row r="5" spans="1:13" x14ac:dyDescent="0.25">
      <c r="B5" s="4"/>
      <c r="C5" s="4"/>
    </row>
    <row r="6" spans="1:13" x14ac:dyDescent="0.25">
      <c r="B6" s="30" t="s">
        <v>1</v>
      </c>
      <c r="C6" s="30"/>
      <c r="E6" s="31" t="s">
        <v>2</v>
      </c>
      <c r="F6" s="31"/>
      <c r="H6" s="31" t="s">
        <v>3</v>
      </c>
      <c r="I6" s="31"/>
    </row>
    <row r="7" spans="1:13" x14ac:dyDescent="0.25">
      <c r="B7" s="5" t="s">
        <v>4</v>
      </c>
      <c r="C7" s="6" t="s">
        <v>5</v>
      </c>
      <c r="E7" s="2" t="s">
        <v>6</v>
      </c>
      <c r="F7" s="2" t="s">
        <v>7</v>
      </c>
      <c r="H7" s="2" t="s">
        <v>4</v>
      </c>
      <c r="I7" s="2" t="s">
        <v>8</v>
      </c>
    </row>
    <row r="8" spans="1:13" x14ac:dyDescent="0.25">
      <c r="B8" s="2" t="s">
        <v>9</v>
      </c>
      <c r="C8" s="2" t="s">
        <v>10</v>
      </c>
      <c r="E8" s="2" t="s">
        <v>9</v>
      </c>
      <c r="F8" s="2" t="s">
        <v>10</v>
      </c>
      <c r="H8" s="2" t="s">
        <v>9</v>
      </c>
      <c r="I8" s="2" t="s">
        <v>10</v>
      </c>
      <c r="K8" s="7" t="s">
        <v>11</v>
      </c>
      <c r="L8" s="7" t="s">
        <v>12</v>
      </c>
      <c r="M8" s="1" t="s">
        <v>13</v>
      </c>
    </row>
    <row r="9" spans="1:13" ht="34.5" customHeight="1" x14ac:dyDescent="0.25">
      <c r="A9" s="2" t="s">
        <v>14</v>
      </c>
      <c r="B9" s="8">
        <v>823111</v>
      </c>
      <c r="C9" s="8">
        <v>823894</v>
      </c>
      <c r="D9" s="9"/>
      <c r="E9" s="26"/>
      <c r="F9" s="26"/>
      <c r="G9" s="9"/>
      <c r="H9" s="8">
        <v>366298</v>
      </c>
      <c r="I9" s="8">
        <v>366363</v>
      </c>
      <c r="J9" s="1" t="s">
        <v>15</v>
      </c>
      <c r="K9" s="1">
        <f>SUM(C9-B9+F9-E9+I9-H9)/2</f>
        <v>424</v>
      </c>
      <c r="L9" s="1">
        <f>SUM(C9-B9+F9-E9+I9-H9)</f>
        <v>848</v>
      </c>
      <c r="M9" s="1">
        <f>SUM(K9*0.04+K9)</f>
        <v>440.96</v>
      </c>
    </row>
    <row r="10" spans="1:13" ht="34.5" customHeight="1" x14ac:dyDescent="0.25">
      <c r="A10" s="2" t="s">
        <v>16</v>
      </c>
      <c r="B10" s="8">
        <v>823927</v>
      </c>
      <c r="C10" s="8">
        <v>824694</v>
      </c>
      <c r="D10" s="9"/>
      <c r="E10" s="26"/>
      <c r="F10" s="26"/>
      <c r="G10" s="9"/>
      <c r="H10" s="8">
        <v>366396</v>
      </c>
      <c r="I10" s="8">
        <v>366514</v>
      </c>
      <c r="J10" s="1" t="s">
        <v>17</v>
      </c>
      <c r="K10" s="1">
        <f>SUM(C10-B10+F10-E10+I10-H10)/2</f>
        <v>442.5</v>
      </c>
      <c r="L10" s="1">
        <f>SUM(C10-B10+F10-E10+I10-H10)</f>
        <v>885</v>
      </c>
      <c r="M10" s="1">
        <f>SUM(K10*0.04+K10)</f>
        <v>460.2</v>
      </c>
    </row>
    <row r="11" spans="1:13" ht="34.5" customHeight="1" x14ac:dyDescent="0.25">
      <c r="A11" s="2" t="s">
        <v>18</v>
      </c>
      <c r="B11" s="8">
        <v>824719</v>
      </c>
      <c r="C11" s="8">
        <v>825062</v>
      </c>
      <c r="D11" s="9"/>
      <c r="E11" s="26"/>
      <c r="F11" s="26"/>
      <c r="G11" s="9"/>
      <c r="H11" s="8">
        <v>366552</v>
      </c>
      <c r="I11" s="8">
        <v>366601</v>
      </c>
      <c r="J11" s="1" t="s">
        <v>19</v>
      </c>
      <c r="K11" s="1">
        <f>SUM(C11-B11+F11-E11+I11-H11)/2</f>
        <v>196</v>
      </c>
      <c r="L11" s="1">
        <f>SUM(C11-B11+F11-E11+I11-H11)</f>
        <v>392</v>
      </c>
      <c r="M11" s="1">
        <f>SUM(K11*0.04+K11)</f>
        <v>203.84</v>
      </c>
    </row>
    <row r="12" spans="1:13" ht="34.5" customHeight="1" x14ac:dyDescent="0.25">
      <c r="A12" s="2" t="s">
        <v>20</v>
      </c>
      <c r="B12" s="8">
        <v>825091</v>
      </c>
      <c r="C12" s="8">
        <v>825367</v>
      </c>
      <c r="D12" s="9"/>
      <c r="E12" s="26"/>
      <c r="F12" s="26"/>
      <c r="G12" s="9"/>
      <c r="H12" s="8">
        <v>366620</v>
      </c>
      <c r="I12" s="8">
        <v>366659</v>
      </c>
      <c r="J12" s="1" t="s">
        <v>21</v>
      </c>
      <c r="K12" s="1">
        <f>SUM(C12-B12+F12-E12+I12-H12)/2</f>
        <v>157.5</v>
      </c>
      <c r="L12" s="1">
        <f>SUM(C12-B12+F12-E12+I12-H12)</f>
        <v>315</v>
      </c>
      <c r="M12" s="1">
        <f>SUM(K12*0.04+K12)</f>
        <v>163.80000000000001</v>
      </c>
    </row>
    <row r="13" spans="1:13" ht="34.5" customHeight="1" x14ac:dyDescent="0.25">
      <c r="A13" s="2" t="s">
        <v>22</v>
      </c>
      <c r="B13" s="8">
        <v>825410</v>
      </c>
      <c r="C13" s="8">
        <v>825677</v>
      </c>
      <c r="D13" s="9"/>
      <c r="E13" s="26"/>
      <c r="F13" s="26"/>
      <c r="G13" s="9"/>
      <c r="H13" s="8">
        <v>366681</v>
      </c>
      <c r="I13" s="8">
        <v>366725</v>
      </c>
      <c r="J13" s="1" t="s">
        <v>23</v>
      </c>
      <c r="K13" s="1">
        <f>SUM(C13-B13+F13-E13+I13-H13)/2</f>
        <v>155.5</v>
      </c>
      <c r="L13" s="1">
        <f>SUM(C13-B13+F13-E13+I13-H13)</f>
        <v>311</v>
      </c>
      <c r="M13" s="1">
        <f>SUM(K13*0.04+K13)</f>
        <v>161.72</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41869</v>
      </c>
      <c r="C3" s="3">
        <v>41873</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825719</v>
      </c>
      <c r="C9" s="8">
        <v>826246</v>
      </c>
      <c r="D9" s="9"/>
      <c r="E9" s="26"/>
      <c r="F9" s="26"/>
      <c r="G9" s="9"/>
      <c r="H9" s="8">
        <v>366740</v>
      </c>
      <c r="I9" s="8">
        <v>366795</v>
      </c>
      <c r="J9" s="1" t="s">
        <v>15</v>
      </c>
      <c r="K9" s="1">
        <f>SUM(C9-B9+F9-E9+I9-H9)/2</f>
        <v>291</v>
      </c>
      <c r="L9" s="1">
        <f>SUM(C9-B9+F9-E9+I9-H9)</f>
        <v>582</v>
      </c>
      <c r="M9" s="1">
        <f>SUM(K9*0.04+K9)</f>
        <v>302.64</v>
      </c>
    </row>
    <row r="10" spans="1:13" ht="34.5" customHeight="1" x14ac:dyDescent="0.2">
      <c r="A10" s="2" t="s">
        <v>16</v>
      </c>
      <c r="B10" s="8">
        <v>826267</v>
      </c>
      <c r="C10" s="8">
        <v>826730</v>
      </c>
      <c r="D10" s="9"/>
      <c r="E10" s="26"/>
      <c r="F10" s="26"/>
      <c r="G10" s="9"/>
      <c r="H10" s="8">
        <v>366822</v>
      </c>
      <c r="I10" s="8">
        <v>366868</v>
      </c>
      <c r="J10" s="1" t="s">
        <v>17</v>
      </c>
      <c r="K10" s="1">
        <f>SUM(C10-B10+F10-E10+I10-H10)/2</f>
        <v>254.5</v>
      </c>
      <c r="L10" s="1">
        <f>SUM(C10-B10+F10-E10+I10-H10)</f>
        <v>509</v>
      </c>
      <c r="M10" s="1">
        <f>SUM(K10*0.04+K10)</f>
        <v>264.68</v>
      </c>
    </row>
    <row r="11" spans="1:13" ht="34.5" customHeight="1" x14ac:dyDescent="0.2">
      <c r="A11" s="2" t="s">
        <v>18</v>
      </c>
      <c r="B11" s="8">
        <v>826763</v>
      </c>
      <c r="C11" s="8">
        <v>827265</v>
      </c>
      <c r="D11" s="9"/>
      <c r="E11" s="26"/>
      <c r="F11" s="26"/>
      <c r="G11" s="9"/>
      <c r="H11" s="8">
        <v>366896</v>
      </c>
      <c r="I11" s="8">
        <v>366979</v>
      </c>
      <c r="J11" s="1" t="s">
        <v>19</v>
      </c>
      <c r="K11" s="1">
        <f>SUM(C11-B11+F11-E11+I11-H11)/2</f>
        <v>292.5</v>
      </c>
      <c r="L11" s="1">
        <f>SUM(C11-B11+F11-E11+I11-H11)</f>
        <v>585</v>
      </c>
      <c r="M11" s="1">
        <f>SUM(K11*0.04+K11)</f>
        <v>304.2</v>
      </c>
    </row>
    <row r="12" spans="1:13" ht="34.5" customHeight="1" x14ac:dyDescent="0.2">
      <c r="A12" s="2" t="s">
        <v>20</v>
      </c>
      <c r="B12" s="8">
        <v>827289</v>
      </c>
      <c r="C12" s="8">
        <v>829999</v>
      </c>
      <c r="D12" s="9"/>
      <c r="E12" s="26"/>
      <c r="F12" s="26"/>
      <c r="G12" s="9"/>
      <c r="H12" s="8">
        <v>366996</v>
      </c>
      <c r="I12" s="8">
        <v>367217</v>
      </c>
      <c r="J12" s="1" t="s">
        <v>21</v>
      </c>
      <c r="K12" s="1">
        <f>SUM(C12-B12+F12-E12+I12-H12)/2</f>
        <v>1465.5</v>
      </c>
      <c r="L12" s="1">
        <f>SUM(C12-B12+F12-E12+I12-H12)</f>
        <v>2931</v>
      </c>
      <c r="M12" s="1">
        <f>SUM(K12*0.04+K12)</f>
        <v>1524.12</v>
      </c>
    </row>
    <row r="13" spans="1:13" ht="34.5" customHeight="1" x14ac:dyDescent="0.2">
      <c r="A13" s="2" t="s">
        <v>22</v>
      </c>
      <c r="B13" s="8">
        <v>830029</v>
      </c>
      <c r="C13" s="8">
        <v>831087</v>
      </c>
      <c r="D13" s="9"/>
      <c r="E13" s="26"/>
      <c r="F13" s="26"/>
      <c r="G13" s="9"/>
      <c r="H13" s="26"/>
      <c r="I13" s="26"/>
      <c r="J13" s="1" t="s">
        <v>23</v>
      </c>
      <c r="K13" s="1">
        <f>SUM(C13-B13+F13-E13+I13-H13)/2</f>
        <v>529</v>
      </c>
      <c r="L13" s="1">
        <f>SUM(C13-B13+F13-E13+I13-H13)</f>
        <v>1058</v>
      </c>
      <c r="M13" s="1">
        <f>SUM(K13*0.04+K13)</f>
        <v>550.16</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09375" defaultRowHeight="13.2" x14ac:dyDescent="0.25"/>
  <cols>
    <col min="1" max="1" width="13" style="1" customWidth="1"/>
    <col min="2" max="2" width="19.6640625" style="1" customWidth="1"/>
    <col min="3" max="3" width="18.6640625" style="1" customWidth="1"/>
    <col min="4" max="4" width="4.6640625" style="1" customWidth="1"/>
    <col min="5" max="6" width="18.6640625" style="1" customWidth="1"/>
    <col min="7" max="7" width="4.6640625" style="1" customWidth="1"/>
    <col min="8" max="8" width="18.6640625" style="1" customWidth="1"/>
    <col min="9" max="9" width="20.5546875" style="1" customWidth="1"/>
    <col min="10" max="10" width="15.5546875" style="1" bestFit="1" customWidth="1"/>
    <col min="11" max="11" width="8.33203125" style="1" customWidth="1"/>
    <col min="12" max="12" width="15" style="1" customWidth="1"/>
    <col min="13" max="16384" width="9.109375" style="1"/>
  </cols>
  <sheetData>
    <row r="1" spans="1:13" ht="20.25" x14ac:dyDescent="0.3">
      <c r="A1" s="29" t="s">
        <v>26</v>
      </c>
      <c r="B1" s="29"/>
      <c r="C1" s="29"/>
      <c r="D1" s="29"/>
      <c r="E1" s="29"/>
      <c r="F1" s="29"/>
      <c r="G1" s="29"/>
      <c r="H1" s="29"/>
      <c r="I1" s="29"/>
    </row>
    <row r="3" spans="1:13" ht="13.5" thickBot="1" x14ac:dyDescent="0.25">
      <c r="A3" s="2" t="s">
        <v>0</v>
      </c>
      <c r="B3" s="3">
        <v>41876</v>
      </c>
      <c r="C3" s="3">
        <v>41880</v>
      </c>
    </row>
    <row r="4" spans="1:13" ht="12.75" x14ac:dyDescent="0.2">
      <c r="B4" s="4"/>
      <c r="C4" s="4"/>
    </row>
    <row r="5" spans="1:13" ht="12.75" x14ac:dyDescent="0.2">
      <c r="B5" s="4"/>
      <c r="C5" s="4"/>
    </row>
    <row r="6" spans="1:13" ht="12.75" x14ac:dyDescent="0.2">
      <c r="B6" s="30" t="s">
        <v>1</v>
      </c>
      <c r="C6" s="30"/>
      <c r="E6" s="31" t="s">
        <v>2</v>
      </c>
      <c r="F6" s="31"/>
      <c r="H6" s="31" t="s">
        <v>3</v>
      </c>
      <c r="I6" s="31"/>
    </row>
    <row r="7" spans="1:13" ht="12.75" x14ac:dyDescent="0.2">
      <c r="B7" s="5" t="s">
        <v>4</v>
      </c>
      <c r="C7" s="6" t="s">
        <v>5</v>
      </c>
      <c r="E7" s="2" t="s">
        <v>6</v>
      </c>
      <c r="F7" s="2" t="s">
        <v>7</v>
      </c>
      <c r="H7" s="2" t="s">
        <v>4</v>
      </c>
      <c r="I7" s="2" t="s">
        <v>8</v>
      </c>
    </row>
    <row r="8" spans="1:13" ht="12.75" x14ac:dyDescent="0.2">
      <c r="B8" s="2" t="s">
        <v>9</v>
      </c>
      <c r="C8" s="2" t="s">
        <v>10</v>
      </c>
      <c r="E8" s="2" t="s">
        <v>9</v>
      </c>
      <c r="F8" s="2" t="s">
        <v>10</v>
      </c>
      <c r="H8" s="2" t="s">
        <v>9</v>
      </c>
      <c r="I8" s="2" t="s">
        <v>10</v>
      </c>
      <c r="K8" s="7" t="s">
        <v>11</v>
      </c>
      <c r="L8" s="7" t="s">
        <v>12</v>
      </c>
      <c r="M8" s="1" t="s">
        <v>13</v>
      </c>
    </row>
    <row r="9" spans="1:13" ht="34.5" customHeight="1" x14ac:dyDescent="0.2">
      <c r="A9" s="2" t="s">
        <v>14</v>
      </c>
      <c r="B9" s="8">
        <v>831543</v>
      </c>
      <c r="C9" s="8">
        <v>834265</v>
      </c>
      <c r="D9" s="9"/>
      <c r="E9" s="26"/>
      <c r="F9" s="26"/>
      <c r="G9" s="9"/>
      <c r="H9" s="8">
        <v>367305</v>
      </c>
      <c r="I9" s="8">
        <v>367486</v>
      </c>
      <c r="J9" s="1" t="s">
        <v>15</v>
      </c>
      <c r="K9" s="1">
        <f>SUM(C9-B9+F9-E9+I9-H9)/2</f>
        <v>1451.5</v>
      </c>
      <c r="L9" s="1">
        <f>SUM(C9-B9+F9-E9+I9-H9)</f>
        <v>2903</v>
      </c>
      <c r="M9" s="1">
        <f>SUM(K9*0.04+K9)</f>
        <v>1509.56</v>
      </c>
    </row>
    <row r="10" spans="1:13" ht="34.5" customHeight="1" x14ac:dyDescent="0.2">
      <c r="A10" s="2" t="s">
        <v>16</v>
      </c>
      <c r="B10" s="8">
        <v>834306</v>
      </c>
      <c r="C10" s="8">
        <v>837258</v>
      </c>
      <c r="D10" s="9"/>
      <c r="E10" s="26"/>
      <c r="F10" s="26"/>
      <c r="G10" s="9"/>
      <c r="H10" s="8">
        <v>367517</v>
      </c>
      <c r="I10" s="8">
        <v>367795</v>
      </c>
      <c r="J10" s="1" t="s">
        <v>17</v>
      </c>
      <c r="K10" s="1">
        <f>SUM(C10-B10+F10-E10+I10-H10)/2</f>
        <v>1615</v>
      </c>
      <c r="L10" s="1">
        <f>SUM(C10-B10+F10-E10+I10-H10)</f>
        <v>3230</v>
      </c>
      <c r="M10" s="1">
        <f>SUM(K10*0.04+K10)</f>
        <v>1679.6</v>
      </c>
    </row>
    <row r="11" spans="1:13" ht="34.5" customHeight="1" x14ac:dyDescent="0.2">
      <c r="A11" s="2" t="s">
        <v>18</v>
      </c>
      <c r="B11" s="8">
        <v>837289</v>
      </c>
      <c r="C11" s="8">
        <v>840153</v>
      </c>
      <c r="D11" s="9"/>
      <c r="E11" s="26"/>
      <c r="F11" s="26"/>
      <c r="G11" s="9"/>
      <c r="H11" s="8">
        <v>367823</v>
      </c>
      <c r="I11" s="8">
        <v>368084</v>
      </c>
      <c r="J11" s="1" t="s">
        <v>19</v>
      </c>
      <c r="K11" s="1">
        <f>SUM(C11-B11+F11-E11+I11-H11)/2</f>
        <v>1562.5</v>
      </c>
      <c r="L11" s="1">
        <f>SUM(C11-B11+F11-E11+I11-H11)</f>
        <v>3125</v>
      </c>
      <c r="M11" s="1">
        <f>SUM(K11*0.04+K11)</f>
        <v>1625</v>
      </c>
    </row>
    <row r="12" spans="1:13" ht="34.5" customHeight="1" x14ac:dyDescent="0.2">
      <c r="A12" s="2" t="s">
        <v>20</v>
      </c>
      <c r="B12" s="8">
        <v>840195</v>
      </c>
      <c r="C12" s="8">
        <v>843080</v>
      </c>
      <c r="D12" s="9"/>
      <c r="E12" s="26"/>
      <c r="F12" s="26"/>
      <c r="G12" s="9"/>
      <c r="H12" s="8">
        <v>368119</v>
      </c>
      <c r="I12" s="8">
        <v>368442</v>
      </c>
      <c r="J12" s="1" t="s">
        <v>21</v>
      </c>
      <c r="K12" s="1">
        <f>SUM(C12-B12+F12-E12+I12-H12)/2</f>
        <v>1604</v>
      </c>
      <c r="L12" s="1">
        <f>SUM(C12-B12+F12-E12+I12-H12)</f>
        <v>3208</v>
      </c>
      <c r="M12" s="1">
        <f>SUM(K12*0.04+K12)</f>
        <v>1668.16</v>
      </c>
    </row>
    <row r="13" spans="1:13" ht="34.5" customHeight="1" x14ac:dyDescent="0.2">
      <c r="A13" s="2" t="s">
        <v>22</v>
      </c>
      <c r="B13" s="8">
        <v>843109</v>
      </c>
      <c r="C13" s="8">
        <v>844725</v>
      </c>
      <c r="D13" s="9"/>
      <c r="E13" s="26"/>
      <c r="F13" s="26"/>
      <c r="G13" s="9"/>
      <c r="H13" s="26"/>
      <c r="I13" s="26"/>
      <c r="J13" s="1" t="s">
        <v>23</v>
      </c>
      <c r="K13" s="1">
        <f>SUM(C13-B13+F13-E13+I13-H13)/2</f>
        <v>808</v>
      </c>
      <c r="L13" s="1">
        <f>SUM(C13-B13+F13-E13+I13-H13)</f>
        <v>1616</v>
      </c>
      <c r="M13" s="1">
        <f>SUM(K13*0.04+K13)</f>
        <v>840.32</v>
      </c>
    </row>
    <row r="17" spans="1:6" x14ac:dyDescent="0.25">
      <c r="A17" s="2" t="s">
        <v>24</v>
      </c>
      <c r="B17" s="32" t="s">
        <v>25</v>
      </c>
      <c r="C17" s="32"/>
      <c r="D17" s="32"/>
      <c r="E17" s="32"/>
      <c r="F17" s="32"/>
    </row>
    <row r="18" spans="1:6" x14ac:dyDescent="0.25">
      <c r="B18" s="32"/>
      <c r="C18" s="32"/>
      <c r="D18" s="32"/>
      <c r="E18" s="32"/>
      <c r="F18" s="32"/>
    </row>
    <row r="19" spans="1:6" x14ac:dyDescent="0.25">
      <c r="B19" s="32"/>
      <c r="C19" s="32"/>
      <c r="D19" s="32"/>
      <c r="E19" s="32"/>
      <c r="F19" s="32"/>
    </row>
    <row r="20" spans="1:6" x14ac:dyDescent="0.25">
      <c r="B20" s="32"/>
      <c r="C20" s="32"/>
      <c r="D20" s="32"/>
      <c r="E20" s="32"/>
      <c r="F20" s="3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vt:i4>
      </vt:variant>
    </vt:vector>
  </HeadingPairs>
  <TitlesOfParts>
    <vt:vector size="32" baseType="lpstr">
      <vt:lpstr>06-30-2014</vt:lpstr>
      <vt:lpstr>07-07-2014</vt:lpstr>
      <vt:lpstr>07-14-2014</vt:lpstr>
      <vt:lpstr>07-21-2014</vt:lpstr>
      <vt:lpstr>07-28-2014</vt:lpstr>
      <vt:lpstr>08-04-2014</vt:lpstr>
      <vt:lpstr>08-11-2014</vt:lpstr>
      <vt:lpstr>08-18-2014</vt:lpstr>
      <vt:lpstr>08-25-2014</vt:lpstr>
      <vt:lpstr>09-01-2014</vt:lpstr>
      <vt:lpstr>09-08-2014</vt:lpstr>
      <vt:lpstr>09-15-2014</vt:lpstr>
      <vt:lpstr>09-22-2014</vt:lpstr>
      <vt:lpstr>09-29-2014</vt:lpstr>
      <vt:lpstr>10-06-2014</vt:lpstr>
      <vt:lpstr>10-13-2014</vt:lpstr>
      <vt:lpstr>10-20-2014</vt:lpstr>
      <vt:lpstr>10-27-2014</vt:lpstr>
      <vt:lpstr>11-03-2014</vt:lpstr>
      <vt:lpstr>11-10-2014</vt:lpstr>
      <vt:lpstr>11-17-2014</vt:lpstr>
      <vt:lpstr>11-24-2014</vt:lpstr>
      <vt:lpstr>12-01-2014</vt:lpstr>
      <vt:lpstr>12-08-2014</vt:lpstr>
      <vt:lpstr>12-15-2014</vt:lpstr>
      <vt:lpstr>12-22-2014</vt:lpstr>
      <vt:lpstr>12-29-2014</vt:lpstr>
      <vt:lpstr>01-05-2015</vt:lpstr>
      <vt:lpstr>Report Calc</vt:lpstr>
      <vt:lpstr>Report Calc ALT</vt:lpstr>
      <vt:lpstr>'Report Calc'!Print_Area</vt:lpstr>
      <vt:lpstr>'Report Calc ALT'!Print_Area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dc:creator>
  <cp:lastModifiedBy>edison</cp:lastModifiedBy>
  <dcterms:created xsi:type="dcterms:W3CDTF">2014-07-02T12:21:20Z</dcterms:created>
  <dcterms:modified xsi:type="dcterms:W3CDTF">2015-01-02T12:34:06Z</dcterms:modified>
</cp:coreProperties>
</file>