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cords Management\Fill in Form &amp; Calculator\"/>
    </mc:Choice>
  </mc:AlternateContent>
  <bookViews>
    <workbookView xWindow="0" yWindow="0" windowWidth="20160" windowHeight="1053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29" i="1" l="1"/>
  <c r="M29" i="1"/>
  <c r="C29" i="1"/>
  <c r="M4" i="1"/>
  <c r="H4" i="1"/>
  <c r="G5" i="1" s="1"/>
  <c r="H5" i="1" s="1"/>
  <c r="N4" i="1" l="1"/>
  <c r="L5" i="1"/>
  <c r="M5" i="1" s="1"/>
  <c r="N5" i="1" s="1"/>
  <c r="I5" i="1"/>
  <c r="G6" i="1"/>
  <c r="H6" i="1" s="1"/>
  <c r="I4" i="1"/>
  <c r="B4" i="1"/>
  <c r="C4" i="1" s="1"/>
  <c r="D4" i="1" s="1"/>
  <c r="L6" i="1" l="1"/>
  <c r="M6" i="1" s="1"/>
  <c r="N6" i="1" s="1"/>
  <c r="I6" i="1"/>
  <c r="G7" i="1"/>
  <c r="H7" i="1" s="1"/>
  <c r="B5" i="1"/>
  <c r="L7" i="1" l="1"/>
  <c r="M7" i="1" s="1"/>
  <c r="L8" i="1" s="1"/>
  <c r="M8" i="1" s="1"/>
  <c r="G8" i="1"/>
  <c r="H8" i="1" s="1"/>
  <c r="I7" i="1"/>
  <c r="C5" i="1"/>
  <c r="D5" i="1" s="1"/>
  <c r="B6" i="1"/>
  <c r="N7" i="1" l="1"/>
  <c r="N8" i="1"/>
  <c r="L9" i="1"/>
  <c r="M9" i="1" s="1"/>
  <c r="I8" i="1"/>
  <c r="G9" i="1"/>
  <c r="H9" i="1" s="1"/>
  <c r="C6" i="1"/>
  <c r="D6" i="1" s="1"/>
  <c r="B7" i="1"/>
  <c r="N9" i="1" l="1"/>
  <c r="L10" i="1"/>
  <c r="M10" i="1" s="1"/>
  <c r="I9" i="1"/>
  <c r="G10" i="1"/>
  <c r="H10" i="1" s="1"/>
  <c r="C7" i="1"/>
  <c r="D7" i="1" s="1"/>
  <c r="B8" i="1"/>
  <c r="N10" i="1" l="1"/>
  <c r="L11" i="1"/>
  <c r="M11" i="1" s="1"/>
  <c r="I10" i="1"/>
  <c r="G11" i="1"/>
  <c r="H11" i="1" s="1"/>
  <c r="B9" i="1"/>
  <c r="C8" i="1"/>
  <c r="D8" i="1" s="1"/>
  <c r="L12" i="1" l="1"/>
  <c r="M12" i="1" s="1"/>
  <c r="N11" i="1"/>
  <c r="G12" i="1"/>
  <c r="H12" i="1" s="1"/>
  <c r="I11" i="1"/>
  <c r="B10" i="1"/>
  <c r="C9" i="1"/>
  <c r="D9" i="1" s="1"/>
  <c r="N12" i="1" l="1"/>
  <c r="L13" i="1"/>
  <c r="M13" i="1" s="1"/>
  <c r="I12" i="1"/>
  <c r="G13" i="1"/>
  <c r="H13" i="1" s="1"/>
  <c r="B11" i="1"/>
  <c r="C10" i="1"/>
  <c r="D10" i="1" s="1"/>
  <c r="N13" i="1" l="1"/>
  <c r="L14" i="1"/>
  <c r="M14" i="1" s="1"/>
  <c r="I13" i="1"/>
  <c r="G14" i="1"/>
  <c r="H14" i="1" s="1"/>
  <c r="B12" i="1"/>
  <c r="C11" i="1"/>
  <c r="D11" i="1" s="1"/>
  <c r="N14" i="1" l="1"/>
  <c r="L15" i="1"/>
  <c r="M15" i="1" s="1"/>
  <c r="I14" i="1"/>
  <c r="G15" i="1"/>
  <c r="H15" i="1" s="1"/>
  <c r="B13" i="1"/>
  <c r="C12" i="1"/>
  <c r="D12" i="1" s="1"/>
  <c r="L16" i="1" l="1"/>
  <c r="M16" i="1" s="1"/>
  <c r="N15" i="1"/>
  <c r="G16" i="1"/>
  <c r="H16" i="1" s="1"/>
  <c r="I15" i="1"/>
  <c r="B14" i="1"/>
  <c r="C13" i="1"/>
  <c r="D13" i="1" s="1"/>
  <c r="L17" i="1" l="1"/>
  <c r="M17" i="1" s="1"/>
  <c r="N16" i="1"/>
  <c r="I16" i="1"/>
  <c r="G17" i="1"/>
  <c r="H17" i="1" s="1"/>
  <c r="B15" i="1"/>
  <c r="C14" i="1"/>
  <c r="D14" i="1" s="1"/>
  <c r="N17" i="1" l="1"/>
  <c r="L18" i="1"/>
  <c r="M18" i="1" s="1"/>
  <c r="I17" i="1"/>
  <c r="G18" i="1"/>
  <c r="H18" i="1" s="1"/>
  <c r="B16" i="1"/>
  <c r="C15" i="1"/>
  <c r="D15" i="1" s="1"/>
  <c r="N18" i="1" l="1"/>
  <c r="L19" i="1"/>
  <c r="M19" i="1" s="1"/>
  <c r="I18" i="1"/>
  <c r="G19" i="1"/>
  <c r="H19" i="1" s="1"/>
  <c r="B17" i="1"/>
  <c r="C16" i="1"/>
  <c r="D16" i="1" s="1"/>
  <c r="L20" i="1" l="1"/>
  <c r="M20" i="1" s="1"/>
  <c r="N19" i="1"/>
  <c r="G20" i="1"/>
  <c r="H20" i="1" s="1"/>
  <c r="I19" i="1"/>
  <c r="B18" i="1"/>
  <c r="C17" i="1"/>
  <c r="D17" i="1" s="1"/>
  <c r="L21" i="1" l="1"/>
  <c r="M21" i="1" s="1"/>
  <c r="N20" i="1"/>
  <c r="I20" i="1"/>
  <c r="G21" i="1"/>
  <c r="H21" i="1" s="1"/>
  <c r="B19" i="1"/>
  <c r="C18" i="1"/>
  <c r="D18" i="1" s="1"/>
  <c r="N21" i="1" l="1"/>
  <c r="L22" i="1"/>
  <c r="M22" i="1" s="1"/>
  <c r="I21" i="1"/>
  <c r="G22" i="1"/>
  <c r="H22" i="1" s="1"/>
  <c r="B20" i="1"/>
  <c r="C19" i="1"/>
  <c r="D19" i="1" s="1"/>
  <c r="N22" i="1" l="1"/>
  <c r="L23" i="1"/>
  <c r="M23" i="1" s="1"/>
  <c r="I22" i="1"/>
  <c r="G23" i="1"/>
  <c r="H23" i="1" s="1"/>
  <c r="B21" i="1"/>
  <c r="C20" i="1"/>
  <c r="D20" i="1" s="1"/>
  <c r="L24" i="1" l="1"/>
  <c r="M24" i="1" s="1"/>
  <c r="N23" i="1"/>
  <c r="G24" i="1"/>
  <c r="H24" i="1" s="1"/>
  <c r="I23" i="1"/>
  <c r="B22" i="1"/>
  <c r="C21" i="1"/>
  <c r="D21" i="1" s="1"/>
  <c r="L25" i="1" l="1"/>
  <c r="M25" i="1" s="1"/>
  <c r="N24" i="1"/>
  <c r="I24" i="1"/>
  <c r="G25" i="1"/>
  <c r="H25" i="1" s="1"/>
  <c r="B23" i="1"/>
  <c r="C22" i="1"/>
  <c r="D22" i="1" s="1"/>
  <c r="N25" i="1" l="1"/>
  <c r="L26" i="1"/>
  <c r="M26" i="1" s="1"/>
  <c r="I25" i="1"/>
  <c r="G26" i="1"/>
  <c r="H26" i="1" s="1"/>
  <c r="B24" i="1"/>
  <c r="C23" i="1"/>
  <c r="D23" i="1" s="1"/>
  <c r="N26" i="1" l="1"/>
  <c r="L27" i="1"/>
  <c r="M27" i="1" s="1"/>
  <c r="I26" i="1"/>
  <c r="G27" i="1"/>
  <c r="H27" i="1" s="1"/>
  <c r="B25" i="1"/>
  <c r="C24" i="1"/>
  <c r="D24" i="1" s="1"/>
  <c r="L28" i="1" l="1"/>
  <c r="M28" i="1" s="1"/>
  <c r="N28" i="1" s="1"/>
  <c r="N27" i="1"/>
  <c r="G28" i="1"/>
  <c r="H28" i="1" s="1"/>
  <c r="I28" i="1" s="1"/>
  <c r="I27" i="1"/>
  <c r="B26" i="1"/>
  <c r="C25" i="1"/>
  <c r="D25" i="1" s="1"/>
  <c r="B27" i="1" l="1"/>
  <c r="C26" i="1"/>
  <c r="D26" i="1" s="1"/>
  <c r="B28" i="1" l="1"/>
  <c r="C28" i="1" s="1"/>
  <c r="D28" i="1" s="1"/>
  <c r="C27" i="1"/>
  <c r="D27" i="1" s="1"/>
</calcChain>
</file>

<file path=xl/sharedStrings.xml><?xml version="1.0" encoding="utf-8"?>
<sst xmlns="http://schemas.openxmlformats.org/spreadsheetml/2006/main" count="22" uniqueCount="14">
  <si>
    <t>Record Start</t>
  </si>
  <si>
    <t>Record End</t>
  </si>
  <si>
    <t>Retain</t>
  </si>
  <si>
    <t>FY = July 1 - June 30</t>
  </si>
  <si>
    <t>AY = Specific Date</t>
  </si>
  <si>
    <t>CY = January 1 - December 31</t>
  </si>
  <si>
    <t>FY</t>
  </si>
  <si>
    <t>AY</t>
  </si>
  <si>
    <t>CY</t>
  </si>
  <si>
    <t>Disposal Date</t>
  </si>
  <si>
    <t>How to use the Retention Calculator</t>
  </si>
  <si>
    <r>
      <rPr>
        <sz val="11"/>
        <color theme="1"/>
        <rFont val="Cambria"/>
        <family val="1"/>
        <scheme val="major"/>
      </rPr>
      <t xml:space="preserve">2.  On </t>
    </r>
    <r>
      <rPr>
        <b/>
        <i/>
        <u/>
        <sz val="11"/>
        <color theme="1"/>
        <rFont val="Cambria"/>
        <family val="1"/>
        <scheme val="major"/>
      </rPr>
      <t xml:space="preserve">line 3 </t>
    </r>
    <r>
      <rPr>
        <sz val="11"/>
        <color theme="1"/>
        <rFont val="Cambria"/>
        <family val="1"/>
        <scheme val="major"/>
      </rPr>
      <t>add the record start date, the end date, and the required retention.</t>
    </r>
  </si>
  <si>
    <t>3.  The disposal/destruction date will be highlighted in red and will also be shown on line 29.</t>
  </si>
  <si>
    <t>1.  Determine if your document will be retained by FY (Fiscal Year), AY (Anniversary), or by CY (Calendar Year) and use the appropriate    records calculator.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</si>
</sst>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u/>
      <sz val="11"/>
      <color theme="1"/>
      <name val="Cambria"/>
      <family val="1"/>
      <scheme val="major"/>
    </font>
    <font>
      <b/>
      <sz val="12"/>
      <color rgb="FF0070C0"/>
      <name val="Cambria"/>
      <family val="1"/>
      <scheme val="major"/>
    </font>
    <font>
      <b/>
      <sz val="12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3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4" borderId="6" xfId="0" applyNumberFormat="1" applyFont="1" applyFill="1" applyBorder="1" applyAlignment="1">
      <alignment horizontal="center" vertical="center" wrapText="1"/>
    </xf>
    <xf numFmtId="0" fontId="1" fillId="5" borderId="6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right" vertical="center" wrapText="1"/>
    </xf>
    <xf numFmtId="14" fontId="1" fillId="6" borderId="1" xfId="0" applyNumberFormat="1" applyFont="1" applyFill="1" applyBorder="1" applyAlignment="1">
      <alignment horizontal="right" vertical="center" wrapText="1"/>
    </xf>
    <xf numFmtId="14" fontId="1" fillId="7" borderId="1" xfId="0" applyNumberFormat="1" applyFont="1" applyFill="1" applyBorder="1" applyAlignment="1">
      <alignment horizontal="right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6" borderId="6" xfId="0" applyNumberFormat="1" applyFont="1" applyFill="1" applyBorder="1" applyAlignment="1">
      <alignment horizontal="center" vertical="center" wrapText="1"/>
    </xf>
    <xf numFmtId="0" fontId="1" fillId="7" borderId="6" xfId="0" applyNumberFormat="1" applyFont="1" applyFill="1" applyBorder="1" applyAlignment="1">
      <alignment horizontal="center" vertical="center" wrapText="1"/>
    </xf>
    <xf numFmtId="0" fontId="1" fillId="8" borderId="6" xfId="0" applyNumberFormat="1" applyFont="1" applyFill="1" applyBorder="1" applyAlignment="1">
      <alignment horizontal="center" vertical="center" wrapText="1"/>
    </xf>
    <xf numFmtId="14" fontId="1" fillId="4" borderId="0" xfId="0" applyNumberFormat="1" applyFont="1" applyFill="1" applyBorder="1" applyAlignment="1">
      <alignment horizontal="center" vertical="center" wrapText="1"/>
    </xf>
    <xf numFmtId="14" fontId="1" fillId="5" borderId="0" xfId="0" applyNumberFormat="1" applyFont="1" applyFill="1" applyBorder="1" applyAlignment="1">
      <alignment horizontal="center" vertical="center" wrapText="1"/>
    </xf>
    <xf numFmtId="49" fontId="1" fillId="3" borderId="11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3" borderId="9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3" borderId="3" xfId="0" applyNumberFormat="1" applyFont="1" applyFill="1" applyBorder="1" applyAlignment="1">
      <alignment horizontal="center" vertical="center" wrapText="1"/>
    </xf>
    <xf numFmtId="0" fontId="1" fillId="6" borderId="3" xfId="0" applyNumberFormat="1" applyFont="1" applyFill="1" applyBorder="1" applyAlignment="1">
      <alignment horizontal="center" vertical="center" wrapText="1"/>
    </xf>
    <xf numFmtId="0" fontId="1" fillId="7" borderId="3" xfId="0" applyNumberFormat="1" applyFont="1" applyFill="1" applyBorder="1" applyAlignment="1">
      <alignment horizontal="center" vertical="center" wrapText="1"/>
    </xf>
    <xf numFmtId="14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>
      <alignment horizontal="center" vertical="center" wrapText="1"/>
    </xf>
    <xf numFmtId="14" fontId="1" fillId="3" borderId="0" xfId="0" applyNumberFormat="1" applyFont="1" applyFill="1" applyBorder="1" applyAlignment="1">
      <alignment horizontal="center" vertical="center" wrapText="1"/>
    </xf>
    <xf numFmtId="14" fontId="1" fillId="4" borderId="0" xfId="0" applyNumberFormat="1" applyFont="1" applyFill="1" applyBorder="1" applyAlignment="1">
      <alignment horizontal="center" vertical="center" wrapText="1"/>
    </xf>
    <xf numFmtId="14" fontId="1" fillId="5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 wrapText="1"/>
    </xf>
  </cellXfs>
  <cellStyles count="1">
    <cellStyle name="Normal" xfId="0" builtinId="0"/>
  </cellStyles>
  <dxfs count="13"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view="pageLayout" topLeftCell="A13" zoomScaleNormal="100" workbookViewId="0">
      <selection activeCell="A33" sqref="A33:N33"/>
    </sheetView>
  </sheetViews>
  <sheetFormatPr defaultColWidth="8.85546875" defaultRowHeight="12.75" x14ac:dyDescent="0.25"/>
  <cols>
    <col min="1" max="1" width="3.28515625" style="33" customWidth="1"/>
    <col min="2" max="3" width="13.42578125" style="2" customWidth="1"/>
    <col min="4" max="4" width="8.7109375" style="31" customWidth="1"/>
    <col min="5" max="5" width="1.28515625" style="1" customWidth="1"/>
    <col min="6" max="6" width="3.28515625" style="3" customWidth="1"/>
    <col min="7" max="8" width="13.42578125" style="2" customWidth="1"/>
    <col min="9" max="9" width="8.28515625" style="1" customWidth="1"/>
    <col min="10" max="10" width="1.28515625" style="1" customWidth="1"/>
    <col min="11" max="11" width="3.28515625" style="3" customWidth="1"/>
    <col min="12" max="13" width="13.42578125" style="2" customWidth="1"/>
    <col min="14" max="14" width="8.7109375" style="1" customWidth="1"/>
    <col min="15" max="16" width="8.85546875" style="1"/>
    <col min="17" max="17" width="9.7109375" style="1" bestFit="1" customWidth="1"/>
    <col min="18" max="16384" width="8.85546875" style="1"/>
  </cols>
  <sheetData>
    <row r="1" spans="1:17" ht="13.15" x14ac:dyDescent="0.3">
      <c r="A1" s="10"/>
      <c r="B1" s="43" t="s">
        <v>3</v>
      </c>
      <c r="C1" s="43"/>
      <c r="D1" s="27"/>
      <c r="F1" s="22"/>
      <c r="G1" s="44" t="s">
        <v>4</v>
      </c>
      <c r="H1" s="44"/>
      <c r="I1" s="20"/>
      <c r="K1" s="23"/>
      <c r="L1" s="45" t="s">
        <v>5</v>
      </c>
      <c r="M1" s="45"/>
      <c r="N1" s="21"/>
    </row>
    <row r="2" spans="1:17" ht="13.15" x14ac:dyDescent="0.3">
      <c r="A2" s="34"/>
      <c r="B2" s="5" t="s">
        <v>0</v>
      </c>
      <c r="C2" s="5" t="s">
        <v>1</v>
      </c>
      <c r="D2" s="28" t="s">
        <v>2</v>
      </c>
      <c r="F2" s="35"/>
      <c r="G2" s="5" t="s">
        <v>0</v>
      </c>
      <c r="H2" s="5" t="s">
        <v>1</v>
      </c>
      <c r="I2" s="4" t="s">
        <v>2</v>
      </c>
      <c r="K2" s="36"/>
      <c r="L2" s="5" t="s">
        <v>0</v>
      </c>
      <c r="M2" s="5" t="s">
        <v>1</v>
      </c>
      <c r="N2" s="4" t="s">
        <v>2</v>
      </c>
    </row>
    <row r="3" spans="1:17" ht="26.45" customHeight="1" x14ac:dyDescent="0.25">
      <c r="A3" s="10" t="s">
        <v>6</v>
      </c>
      <c r="B3" s="37">
        <v>33239</v>
      </c>
      <c r="C3" s="38">
        <v>33419</v>
      </c>
      <c r="D3" s="39">
        <v>25</v>
      </c>
      <c r="F3" s="22" t="s">
        <v>7</v>
      </c>
      <c r="G3" s="37"/>
      <c r="H3" s="38"/>
      <c r="I3" s="40">
        <v>3</v>
      </c>
      <c r="K3" s="23" t="s">
        <v>8</v>
      </c>
      <c r="L3" s="37">
        <v>40909</v>
      </c>
      <c r="M3" s="38">
        <v>41274</v>
      </c>
      <c r="N3" s="41">
        <v>3</v>
      </c>
    </row>
    <row r="4" spans="1:17" ht="15" x14ac:dyDescent="0.25">
      <c r="A4" s="11">
        <v>1</v>
      </c>
      <c r="B4" s="7">
        <f>IF(MONTH($C$3)&gt;7, DATE(YEAR(C3)+1,7,1),DATE(YEAR(C3),7,1))</f>
        <v>33420</v>
      </c>
      <c r="C4" s="7">
        <f>DATE(YEAR(B4)+1,6,30)</f>
        <v>33785</v>
      </c>
      <c r="D4" t="str">
        <f>IF(YEAR(C4)=(YEAR($B$4)+$D$3+1),"DISPOSE",IF(YEAR(C4)&lt;(YEAR($B$4)+$D$3+1),"RETAIN",""))</f>
        <v>RETAIN</v>
      </c>
      <c r="F4" s="13">
        <v>1</v>
      </c>
      <c r="G4" s="25"/>
      <c r="H4" s="25">
        <f>DATE(YEAR(G4)+1,MONTH(G4)-1,DAY(H3))</f>
        <v>335</v>
      </c>
      <c r="I4" s="8" t="str">
        <f>IF(YEAR(H4)=(YEAR($G$4)+$I$3+1),"DISPOSE",IF(YEAR(H4)&lt;(YEAR($G$4)+$I$3+1),"RETAIN",""))</f>
        <v>RETAIN</v>
      </c>
      <c r="K4" s="14">
        <v>1</v>
      </c>
      <c r="L4" s="26"/>
      <c r="M4" s="26">
        <f>DATE(YEAR(L4),12,31)</f>
        <v>366</v>
      </c>
      <c r="N4" s="8" t="str">
        <f t="shared" ref="N4:N28" si="0">IF(YEAR(M4)=(YEAR($L$3)+$N$3+1),"DISPOSE",IF(YEAR(M4)&lt;(YEAR($L$3)+$N$3+1),"RETAIN",""))</f>
        <v>RETAIN</v>
      </c>
    </row>
    <row r="5" spans="1:17" ht="14.45" x14ac:dyDescent="0.3">
      <c r="A5" s="11">
        <v>2</v>
      </c>
      <c r="B5" s="7">
        <f>DATE(YEAR(B4)+1,7,1)</f>
        <v>33786</v>
      </c>
      <c r="C5" s="7">
        <f>DATE(YEAR(B5)+1,6,30)</f>
        <v>34150</v>
      </c>
      <c r="D5" t="str">
        <f t="shared" ref="D5:D28" si="1">IF(YEAR(C5)=(YEAR($B$4)+$D$3+1),"DISPOSE",IF(YEAR(C5)&lt;(YEAR($B$4)+$D$3+1),"RETAIN",""))</f>
        <v>RETAIN</v>
      </c>
      <c r="F5" s="13">
        <v>2</v>
      </c>
      <c r="G5" s="25">
        <f t="shared" ref="G5:G28" si="2">DATE(YEAR(H4),MONTH(H4)+1,1)</f>
        <v>336</v>
      </c>
      <c r="H5" s="25">
        <f t="shared" ref="H5:H28" si="3">DATE(YEAR(G5)+1,MONTH(G5)-1,DAY(H4))</f>
        <v>700</v>
      </c>
      <c r="I5" s="8" t="str">
        <f t="shared" ref="I5:I28" si="4">IF(YEAR(H5)=(YEAR($G$4)+$I$3+1),"DISPOSE",IF(YEAR(H5)&lt;(YEAR($G$4)+$I$3+1),"RETAIN",""))</f>
        <v>RETAIN</v>
      </c>
      <c r="K5" s="14">
        <v>2</v>
      </c>
      <c r="L5" s="26">
        <f t="shared" ref="L5:L28" si="5">DATE(YEAR(M4)+1,1,1)</f>
        <v>367</v>
      </c>
      <c r="M5" s="26">
        <f t="shared" ref="M5:M28" si="6">DATE(YEAR(L5),12,31)</f>
        <v>731</v>
      </c>
      <c r="N5" s="8" t="str">
        <f t="shared" si="0"/>
        <v>RETAIN</v>
      </c>
    </row>
    <row r="6" spans="1:17" ht="14.45" x14ac:dyDescent="0.3">
      <c r="A6" s="11">
        <v>3</v>
      </c>
      <c r="B6" s="7">
        <f t="shared" ref="B6:B28" si="7">DATE(YEAR(B5)+1,7,1)</f>
        <v>34151</v>
      </c>
      <c r="C6" s="7">
        <f t="shared" ref="C6:C28" si="8">DATE(YEAR(B6)+1,6,30)</f>
        <v>34515</v>
      </c>
      <c r="D6" t="str">
        <f t="shared" si="1"/>
        <v>RETAIN</v>
      </c>
      <c r="F6" s="22">
        <v>3</v>
      </c>
      <c r="G6" s="25">
        <f t="shared" si="2"/>
        <v>701</v>
      </c>
      <c r="H6" s="25">
        <f t="shared" si="3"/>
        <v>1065</v>
      </c>
      <c r="I6" s="8" t="str">
        <f t="shared" si="4"/>
        <v>RETAIN</v>
      </c>
      <c r="K6" s="14">
        <v>3</v>
      </c>
      <c r="L6" s="26">
        <f t="shared" si="5"/>
        <v>732</v>
      </c>
      <c r="M6" s="26">
        <f t="shared" si="6"/>
        <v>1096</v>
      </c>
      <c r="N6" s="8" t="str">
        <f t="shared" si="0"/>
        <v>RETAIN</v>
      </c>
    </row>
    <row r="7" spans="1:17" ht="14.45" x14ac:dyDescent="0.3">
      <c r="A7" s="11">
        <v>4</v>
      </c>
      <c r="B7" s="7">
        <f t="shared" si="7"/>
        <v>34516</v>
      </c>
      <c r="C7" s="7">
        <f t="shared" si="8"/>
        <v>34880</v>
      </c>
      <c r="D7" t="str">
        <f t="shared" si="1"/>
        <v>RETAIN</v>
      </c>
      <c r="F7" s="6">
        <v>4</v>
      </c>
      <c r="G7" s="25">
        <f t="shared" si="2"/>
        <v>1066</v>
      </c>
      <c r="H7" s="25">
        <f t="shared" si="3"/>
        <v>1430</v>
      </c>
      <c r="I7" s="8" t="str">
        <f t="shared" si="4"/>
        <v>RETAIN</v>
      </c>
      <c r="K7" s="24">
        <v>4</v>
      </c>
      <c r="L7" s="26">
        <f t="shared" si="5"/>
        <v>1097</v>
      </c>
      <c r="M7" s="26">
        <f t="shared" si="6"/>
        <v>1461</v>
      </c>
      <c r="N7" s="8" t="str">
        <f t="shared" si="0"/>
        <v>RETAIN</v>
      </c>
    </row>
    <row r="8" spans="1:17" ht="15.6" customHeight="1" x14ac:dyDescent="0.3">
      <c r="A8" s="11">
        <v>5</v>
      </c>
      <c r="B8" s="7">
        <f t="shared" si="7"/>
        <v>34881</v>
      </c>
      <c r="C8" s="7">
        <f t="shared" si="8"/>
        <v>35246</v>
      </c>
      <c r="D8" t="str">
        <f t="shared" si="1"/>
        <v>RETAIN</v>
      </c>
      <c r="F8" s="6">
        <v>5</v>
      </c>
      <c r="G8" s="25">
        <f t="shared" si="2"/>
        <v>1431</v>
      </c>
      <c r="H8" s="25">
        <f t="shared" si="3"/>
        <v>1796</v>
      </c>
      <c r="I8" s="8" t="str">
        <f t="shared" si="4"/>
        <v>DISPOSE</v>
      </c>
      <c r="K8" s="24">
        <v>5</v>
      </c>
      <c r="L8" s="26">
        <f t="shared" si="5"/>
        <v>1462</v>
      </c>
      <c r="M8" s="26">
        <f t="shared" si="6"/>
        <v>1827</v>
      </c>
      <c r="N8" s="8" t="str">
        <f t="shared" si="0"/>
        <v>RETAIN</v>
      </c>
      <c r="Q8" s="2"/>
    </row>
    <row r="9" spans="1:17" ht="14.45" x14ac:dyDescent="0.3">
      <c r="A9" s="11">
        <v>6</v>
      </c>
      <c r="B9" s="7">
        <f t="shared" si="7"/>
        <v>35247</v>
      </c>
      <c r="C9" s="7">
        <f t="shared" si="8"/>
        <v>35611</v>
      </c>
      <c r="D9" t="str">
        <f t="shared" si="1"/>
        <v>RETAIN</v>
      </c>
      <c r="F9" s="6">
        <v>6</v>
      </c>
      <c r="G9" s="25">
        <f t="shared" si="2"/>
        <v>1797</v>
      </c>
      <c r="H9" s="25">
        <f t="shared" si="3"/>
        <v>2161</v>
      </c>
      <c r="I9" s="8" t="str">
        <f t="shared" si="4"/>
        <v/>
      </c>
      <c r="K9" s="6">
        <v>6</v>
      </c>
      <c r="L9" s="26">
        <f t="shared" si="5"/>
        <v>1828</v>
      </c>
      <c r="M9" s="26">
        <f t="shared" si="6"/>
        <v>2192</v>
      </c>
      <c r="N9" s="8" t="str">
        <f t="shared" si="0"/>
        <v>RETAIN</v>
      </c>
    </row>
    <row r="10" spans="1:17" ht="14.45" x14ac:dyDescent="0.3">
      <c r="A10" s="11">
        <v>7</v>
      </c>
      <c r="B10" s="7">
        <f t="shared" si="7"/>
        <v>35612</v>
      </c>
      <c r="C10" s="7">
        <f t="shared" si="8"/>
        <v>35976</v>
      </c>
      <c r="D10" t="str">
        <f t="shared" si="1"/>
        <v>RETAIN</v>
      </c>
      <c r="F10" s="6">
        <v>7</v>
      </c>
      <c r="G10" s="25">
        <f t="shared" si="2"/>
        <v>2162</v>
      </c>
      <c r="H10" s="25">
        <f t="shared" si="3"/>
        <v>2526</v>
      </c>
      <c r="I10" s="8" t="str">
        <f t="shared" si="4"/>
        <v/>
      </c>
      <c r="K10" s="6">
        <v>7</v>
      </c>
      <c r="L10" s="26">
        <f t="shared" si="5"/>
        <v>2193</v>
      </c>
      <c r="M10" s="26">
        <f t="shared" si="6"/>
        <v>2557</v>
      </c>
      <c r="N10" s="8" t="str">
        <f t="shared" si="0"/>
        <v>RETAIN</v>
      </c>
    </row>
    <row r="11" spans="1:17" ht="14.45" x14ac:dyDescent="0.3">
      <c r="A11" s="11">
        <v>8</v>
      </c>
      <c r="B11" s="7">
        <f t="shared" si="7"/>
        <v>35977</v>
      </c>
      <c r="C11" s="7">
        <f t="shared" si="8"/>
        <v>36341</v>
      </c>
      <c r="D11" t="str">
        <f t="shared" si="1"/>
        <v>RETAIN</v>
      </c>
      <c r="F11" s="6">
        <v>8</v>
      </c>
      <c r="G11" s="25">
        <f t="shared" si="2"/>
        <v>2527</v>
      </c>
      <c r="H11" s="25">
        <f t="shared" si="3"/>
        <v>2891</v>
      </c>
      <c r="I11" s="8" t="str">
        <f t="shared" si="4"/>
        <v/>
      </c>
      <c r="K11" s="6">
        <v>8</v>
      </c>
      <c r="L11" s="26">
        <f t="shared" si="5"/>
        <v>2558</v>
      </c>
      <c r="M11" s="26">
        <f t="shared" si="6"/>
        <v>2922</v>
      </c>
      <c r="N11" s="8" t="str">
        <f t="shared" si="0"/>
        <v>RETAIN</v>
      </c>
    </row>
    <row r="12" spans="1:17" ht="14.45" x14ac:dyDescent="0.3">
      <c r="A12" s="11">
        <v>9</v>
      </c>
      <c r="B12" s="7">
        <f t="shared" si="7"/>
        <v>36342</v>
      </c>
      <c r="C12" s="7">
        <f t="shared" si="8"/>
        <v>36707</v>
      </c>
      <c r="D12" t="str">
        <f t="shared" si="1"/>
        <v>RETAIN</v>
      </c>
      <c r="F12" s="6">
        <v>9</v>
      </c>
      <c r="G12" s="25">
        <f t="shared" si="2"/>
        <v>2892</v>
      </c>
      <c r="H12" s="25">
        <f t="shared" si="3"/>
        <v>3257</v>
      </c>
      <c r="I12" s="8" t="str">
        <f t="shared" si="4"/>
        <v/>
      </c>
      <c r="K12" s="6">
        <v>9</v>
      </c>
      <c r="L12" s="26">
        <f t="shared" si="5"/>
        <v>2923</v>
      </c>
      <c r="M12" s="26">
        <f t="shared" si="6"/>
        <v>3288</v>
      </c>
      <c r="N12" s="8" t="str">
        <f t="shared" si="0"/>
        <v>RETAIN</v>
      </c>
    </row>
    <row r="13" spans="1:17" ht="14.45" x14ac:dyDescent="0.3">
      <c r="A13" s="11">
        <v>10</v>
      </c>
      <c r="B13" s="7">
        <f t="shared" si="7"/>
        <v>36708</v>
      </c>
      <c r="C13" s="7">
        <f t="shared" si="8"/>
        <v>37072</v>
      </c>
      <c r="D13" t="str">
        <f t="shared" si="1"/>
        <v>RETAIN</v>
      </c>
      <c r="F13" s="6">
        <v>10</v>
      </c>
      <c r="G13" s="25">
        <f t="shared" si="2"/>
        <v>3258</v>
      </c>
      <c r="H13" s="25">
        <f t="shared" si="3"/>
        <v>3622</v>
      </c>
      <c r="I13" s="8" t="str">
        <f t="shared" si="4"/>
        <v/>
      </c>
      <c r="K13" s="6">
        <v>10</v>
      </c>
      <c r="L13" s="26">
        <f t="shared" si="5"/>
        <v>3289</v>
      </c>
      <c r="M13" s="26">
        <f t="shared" si="6"/>
        <v>3653</v>
      </c>
      <c r="N13" s="8" t="str">
        <f t="shared" si="0"/>
        <v>RETAIN</v>
      </c>
      <c r="P13" s="29"/>
    </row>
    <row r="14" spans="1:17" ht="14.45" x14ac:dyDescent="0.3">
      <c r="A14" s="11">
        <v>11</v>
      </c>
      <c r="B14" s="7">
        <f t="shared" si="7"/>
        <v>37073</v>
      </c>
      <c r="C14" s="7">
        <f t="shared" si="8"/>
        <v>37437</v>
      </c>
      <c r="D14" t="str">
        <f t="shared" si="1"/>
        <v>RETAIN</v>
      </c>
      <c r="F14" s="6">
        <v>11</v>
      </c>
      <c r="G14" s="25">
        <f t="shared" si="2"/>
        <v>3623</v>
      </c>
      <c r="H14" s="25">
        <f t="shared" si="3"/>
        <v>3987</v>
      </c>
      <c r="I14" s="8" t="str">
        <f t="shared" si="4"/>
        <v/>
      </c>
      <c r="K14" s="6">
        <v>11</v>
      </c>
      <c r="L14" s="26">
        <f t="shared" si="5"/>
        <v>3654</v>
      </c>
      <c r="M14" s="26">
        <f t="shared" si="6"/>
        <v>4018</v>
      </c>
      <c r="N14" s="8" t="str">
        <f t="shared" si="0"/>
        <v>RETAIN</v>
      </c>
    </row>
    <row r="15" spans="1:17" ht="14.45" x14ac:dyDescent="0.3">
      <c r="A15" s="11">
        <v>12</v>
      </c>
      <c r="B15" s="7">
        <f t="shared" si="7"/>
        <v>37438</v>
      </c>
      <c r="C15" s="7">
        <f t="shared" si="8"/>
        <v>37802</v>
      </c>
      <c r="D15" t="str">
        <f t="shared" si="1"/>
        <v>RETAIN</v>
      </c>
      <c r="F15" s="6">
        <v>12</v>
      </c>
      <c r="G15" s="25">
        <f t="shared" si="2"/>
        <v>3988</v>
      </c>
      <c r="H15" s="25">
        <f t="shared" si="3"/>
        <v>4352</v>
      </c>
      <c r="I15" s="8" t="str">
        <f t="shared" si="4"/>
        <v/>
      </c>
      <c r="K15" s="6">
        <v>12</v>
      </c>
      <c r="L15" s="26">
        <f t="shared" si="5"/>
        <v>4019</v>
      </c>
      <c r="M15" s="26">
        <f t="shared" si="6"/>
        <v>4383</v>
      </c>
      <c r="N15" s="8" t="str">
        <f t="shared" si="0"/>
        <v>RETAIN</v>
      </c>
    </row>
    <row r="16" spans="1:17" ht="14.45" x14ac:dyDescent="0.3">
      <c r="A16" s="11">
        <v>13</v>
      </c>
      <c r="B16" s="7">
        <f t="shared" si="7"/>
        <v>37803</v>
      </c>
      <c r="C16" s="7">
        <f t="shared" si="8"/>
        <v>38168</v>
      </c>
      <c r="D16" t="str">
        <f t="shared" si="1"/>
        <v>RETAIN</v>
      </c>
      <c r="F16" s="6">
        <v>13</v>
      </c>
      <c r="G16" s="25">
        <f t="shared" si="2"/>
        <v>4353</v>
      </c>
      <c r="H16" s="25">
        <f t="shared" si="3"/>
        <v>4718</v>
      </c>
      <c r="I16" s="8" t="str">
        <f t="shared" si="4"/>
        <v/>
      </c>
      <c r="K16" s="6">
        <v>13</v>
      </c>
      <c r="L16" s="26">
        <f t="shared" si="5"/>
        <v>4384</v>
      </c>
      <c r="M16" s="26">
        <f t="shared" si="6"/>
        <v>4749</v>
      </c>
      <c r="N16" s="8" t="str">
        <f t="shared" si="0"/>
        <v>RETAIN</v>
      </c>
    </row>
    <row r="17" spans="1:14" ht="14.45" x14ac:dyDescent="0.3">
      <c r="A17" s="11">
        <v>14</v>
      </c>
      <c r="B17" s="7">
        <f t="shared" si="7"/>
        <v>38169</v>
      </c>
      <c r="C17" s="7">
        <f t="shared" si="8"/>
        <v>38533</v>
      </c>
      <c r="D17" t="str">
        <f t="shared" si="1"/>
        <v>RETAIN</v>
      </c>
      <c r="F17" s="6">
        <v>14</v>
      </c>
      <c r="G17" s="25">
        <f t="shared" si="2"/>
        <v>4719</v>
      </c>
      <c r="H17" s="25">
        <f t="shared" si="3"/>
        <v>5083</v>
      </c>
      <c r="I17" s="8" t="str">
        <f t="shared" si="4"/>
        <v/>
      </c>
      <c r="K17" s="6">
        <v>14</v>
      </c>
      <c r="L17" s="26">
        <f t="shared" si="5"/>
        <v>4750</v>
      </c>
      <c r="M17" s="26">
        <f t="shared" si="6"/>
        <v>5114</v>
      </c>
      <c r="N17" s="8" t="str">
        <f t="shared" si="0"/>
        <v>RETAIN</v>
      </c>
    </row>
    <row r="18" spans="1:14" ht="14.45" x14ac:dyDescent="0.3">
      <c r="A18" s="11">
        <v>15</v>
      </c>
      <c r="B18" s="7">
        <f t="shared" si="7"/>
        <v>38534</v>
      </c>
      <c r="C18" s="7">
        <f t="shared" si="8"/>
        <v>38898</v>
      </c>
      <c r="D18" t="str">
        <f t="shared" si="1"/>
        <v>RETAIN</v>
      </c>
      <c r="F18" s="6">
        <v>15</v>
      </c>
      <c r="G18" s="25">
        <f t="shared" si="2"/>
        <v>5084</v>
      </c>
      <c r="H18" s="25">
        <f t="shared" si="3"/>
        <v>5448</v>
      </c>
      <c r="I18" s="8" t="str">
        <f t="shared" si="4"/>
        <v/>
      </c>
      <c r="K18" s="6">
        <v>15</v>
      </c>
      <c r="L18" s="26">
        <f t="shared" si="5"/>
        <v>5115</v>
      </c>
      <c r="M18" s="26">
        <f t="shared" si="6"/>
        <v>5479</v>
      </c>
      <c r="N18" s="8" t="str">
        <f t="shared" si="0"/>
        <v>RETAIN</v>
      </c>
    </row>
    <row r="19" spans="1:14" ht="14.45" x14ac:dyDescent="0.3">
      <c r="A19" s="11">
        <v>16</v>
      </c>
      <c r="B19" s="7">
        <f t="shared" si="7"/>
        <v>38899</v>
      </c>
      <c r="C19" s="7">
        <f t="shared" si="8"/>
        <v>39263</v>
      </c>
      <c r="D19" t="str">
        <f t="shared" si="1"/>
        <v>RETAIN</v>
      </c>
      <c r="F19" s="6">
        <v>16</v>
      </c>
      <c r="G19" s="25">
        <f t="shared" si="2"/>
        <v>5449</v>
      </c>
      <c r="H19" s="25">
        <f t="shared" si="3"/>
        <v>5813</v>
      </c>
      <c r="I19" s="8" t="str">
        <f t="shared" si="4"/>
        <v/>
      </c>
      <c r="K19" s="6">
        <v>16</v>
      </c>
      <c r="L19" s="26">
        <f t="shared" si="5"/>
        <v>5480</v>
      </c>
      <c r="M19" s="26">
        <f t="shared" si="6"/>
        <v>5844</v>
      </c>
      <c r="N19" s="8" t="str">
        <f t="shared" si="0"/>
        <v>RETAIN</v>
      </c>
    </row>
    <row r="20" spans="1:14" ht="14.45" x14ac:dyDescent="0.3">
      <c r="A20" s="11">
        <v>17</v>
      </c>
      <c r="B20" s="7">
        <f t="shared" si="7"/>
        <v>39264</v>
      </c>
      <c r="C20" s="7">
        <f t="shared" si="8"/>
        <v>39629</v>
      </c>
      <c r="D20" t="str">
        <f t="shared" si="1"/>
        <v>RETAIN</v>
      </c>
      <c r="F20" s="6">
        <v>17</v>
      </c>
      <c r="G20" s="25">
        <f t="shared" si="2"/>
        <v>5814</v>
      </c>
      <c r="H20" s="25">
        <f t="shared" si="3"/>
        <v>6179</v>
      </c>
      <c r="I20" s="8" t="str">
        <f t="shared" si="4"/>
        <v/>
      </c>
      <c r="K20" s="6">
        <v>17</v>
      </c>
      <c r="L20" s="26">
        <f t="shared" si="5"/>
        <v>5845</v>
      </c>
      <c r="M20" s="26">
        <f t="shared" si="6"/>
        <v>6210</v>
      </c>
      <c r="N20" s="8" t="str">
        <f t="shared" si="0"/>
        <v>RETAIN</v>
      </c>
    </row>
    <row r="21" spans="1:14" ht="14.45" x14ac:dyDescent="0.3">
      <c r="A21" s="11">
        <v>18</v>
      </c>
      <c r="B21" s="7">
        <f t="shared" si="7"/>
        <v>39630</v>
      </c>
      <c r="C21" s="7">
        <f t="shared" si="8"/>
        <v>39994</v>
      </c>
      <c r="D21" t="str">
        <f t="shared" si="1"/>
        <v>RETAIN</v>
      </c>
      <c r="F21" s="6">
        <v>18</v>
      </c>
      <c r="G21" s="25">
        <f t="shared" si="2"/>
        <v>6180</v>
      </c>
      <c r="H21" s="25">
        <f t="shared" si="3"/>
        <v>6544</v>
      </c>
      <c r="I21" s="8" t="str">
        <f t="shared" si="4"/>
        <v/>
      </c>
      <c r="K21" s="6">
        <v>18</v>
      </c>
      <c r="L21" s="26">
        <f t="shared" si="5"/>
        <v>6211</v>
      </c>
      <c r="M21" s="26">
        <f t="shared" si="6"/>
        <v>6575</v>
      </c>
      <c r="N21" s="8" t="str">
        <f t="shared" si="0"/>
        <v>RETAIN</v>
      </c>
    </row>
    <row r="22" spans="1:14" ht="14.45" x14ac:dyDescent="0.3">
      <c r="A22" s="11">
        <v>19</v>
      </c>
      <c r="B22" s="7">
        <f t="shared" si="7"/>
        <v>39995</v>
      </c>
      <c r="C22" s="7">
        <f t="shared" si="8"/>
        <v>40359</v>
      </c>
      <c r="D22" t="str">
        <f t="shared" si="1"/>
        <v>RETAIN</v>
      </c>
      <c r="F22" s="6">
        <v>19</v>
      </c>
      <c r="G22" s="25">
        <f t="shared" si="2"/>
        <v>6545</v>
      </c>
      <c r="H22" s="25">
        <f t="shared" si="3"/>
        <v>6909</v>
      </c>
      <c r="I22" s="8" t="str">
        <f t="shared" si="4"/>
        <v/>
      </c>
      <c r="K22" s="6">
        <v>19</v>
      </c>
      <c r="L22" s="26">
        <f t="shared" si="5"/>
        <v>6576</v>
      </c>
      <c r="M22" s="26">
        <f t="shared" si="6"/>
        <v>6940</v>
      </c>
      <c r="N22" s="8" t="str">
        <f t="shared" si="0"/>
        <v>RETAIN</v>
      </c>
    </row>
    <row r="23" spans="1:14" ht="14.45" x14ac:dyDescent="0.3">
      <c r="A23" s="11">
        <v>20</v>
      </c>
      <c r="B23" s="7">
        <f t="shared" si="7"/>
        <v>40360</v>
      </c>
      <c r="C23" s="7">
        <f t="shared" si="8"/>
        <v>40724</v>
      </c>
      <c r="D23" t="str">
        <f t="shared" si="1"/>
        <v>RETAIN</v>
      </c>
      <c r="F23" s="6">
        <v>20</v>
      </c>
      <c r="G23" s="25">
        <f t="shared" si="2"/>
        <v>6910</v>
      </c>
      <c r="H23" s="25">
        <f t="shared" si="3"/>
        <v>7274</v>
      </c>
      <c r="I23" s="8" t="str">
        <f t="shared" si="4"/>
        <v/>
      </c>
      <c r="K23" s="6">
        <v>20</v>
      </c>
      <c r="L23" s="26">
        <f t="shared" si="5"/>
        <v>6941</v>
      </c>
      <c r="M23" s="26">
        <f t="shared" si="6"/>
        <v>7305</v>
      </c>
      <c r="N23" s="8" t="str">
        <f t="shared" si="0"/>
        <v>RETAIN</v>
      </c>
    </row>
    <row r="24" spans="1:14" ht="14.45" x14ac:dyDescent="0.3">
      <c r="A24" s="11">
        <v>21</v>
      </c>
      <c r="B24" s="7">
        <f t="shared" si="7"/>
        <v>40725</v>
      </c>
      <c r="C24" s="7">
        <f t="shared" si="8"/>
        <v>41090</v>
      </c>
      <c r="D24" t="str">
        <f t="shared" si="1"/>
        <v>RETAIN</v>
      </c>
      <c r="F24" s="6">
        <v>21</v>
      </c>
      <c r="G24" s="25">
        <f t="shared" si="2"/>
        <v>7275</v>
      </c>
      <c r="H24" s="25">
        <f t="shared" si="3"/>
        <v>7640</v>
      </c>
      <c r="I24" s="8" t="str">
        <f t="shared" si="4"/>
        <v/>
      </c>
      <c r="K24" s="6">
        <v>21</v>
      </c>
      <c r="L24" s="26">
        <f t="shared" si="5"/>
        <v>7306</v>
      </c>
      <c r="M24" s="26">
        <f t="shared" si="6"/>
        <v>7671</v>
      </c>
      <c r="N24" s="8" t="str">
        <f t="shared" si="0"/>
        <v>RETAIN</v>
      </c>
    </row>
    <row r="25" spans="1:14" ht="14.45" x14ac:dyDescent="0.3">
      <c r="A25" s="11">
        <v>22</v>
      </c>
      <c r="B25" s="7">
        <f t="shared" si="7"/>
        <v>41091</v>
      </c>
      <c r="C25" s="7">
        <f t="shared" si="8"/>
        <v>41455</v>
      </c>
      <c r="D25" t="str">
        <f t="shared" si="1"/>
        <v>RETAIN</v>
      </c>
      <c r="F25" s="6">
        <v>22</v>
      </c>
      <c r="G25" s="25">
        <f t="shared" si="2"/>
        <v>7641</v>
      </c>
      <c r="H25" s="25">
        <f t="shared" si="3"/>
        <v>8005</v>
      </c>
      <c r="I25" s="8" t="str">
        <f t="shared" si="4"/>
        <v/>
      </c>
      <c r="K25" s="6">
        <v>22</v>
      </c>
      <c r="L25" s="26">
        <f t="shared" si="5"/>
        <v>7672</v>
      </c>
      <c r="M25" s="26">
        <f t="shared" si="6"/>
        <v>8036</v>
      </c>
      <c r="N25" s="8" t="str">
        <f t="shared" si="0"/>
        <v>RETAIN</v>
      </c>
    </row>
    <row r="26" spans="1:14" ht="14.45" x14ac:dyDescent="0.3">
      <c r="A26" s="11">
        <v>23</v>
      </c>
      <c r="B26" s="7">
        <f t="shared" si="7"/>
        <v>41456</v>
      </c>
      <c r="C26" s="7">
        <f t="shared" si="8"/>
        <v>41820</v>
      </c>
      <c r="D26" t="str">
        <f t="shared" si="1"/>
        <v>RETAIN</v>
      </c>
      <c r="F26" s="6">
        <v>23</v>
      </c>
      <c r="G26" s="25">
        <f t="shared" si="2"/>
        <v>8006</v>
      </c>
      <c r="H26" s="25">
        <f t="shared" si="3"/>
        <v>8370</v>
      </c>
      <c r="I26" s="8" t="str">
        <f t="shared" si="4"/>
        <v/>
      </c>
      <c r="K26" s="6">
        <v>23</v>
      </c>
      <c r="L26" s="26">
        <f t="shared" si="5"/>
        <v>8037</v>
      </c>
      <c r="M26" s="26">
        <f t="shared" si="6"/>
        <v>8401</v>
      </c>
      <c r="N26" s="8" t="str">
        <f t="shared" si="0"/>
        <v>RETAIN</v>
      </c>
    </row>
    <row r="27" spans="1:14" ht="14.45" x14ac:dyDescent="0.3">
      <c r="A27" s="11">
        <v>24</v>
      </c>
      <c r="B27" s="7">
        <f t="shared" si="7"/>
        <v>41821</v>
      </c>
      <c r="C27" s="7">
        <f t="shared" si="8"/>
        <v>42185</v>
      </c>
      <c r="D27" t="str">
        <f t="shared" si="1"/>
        <v>RETAIN</v>
      </c>
      <c r="F27" s="6">
        <v>24</v>
      </c>
      <c r="G27" s="25">
        <f t="shared" si="2"/>
        <v>8371</v>
      </c>
      <c r="H27" s="25">
        <f t="shared" si="3"/>
        <v>8735</v>
      </c>
      <c r="I27" s="8" t="str">
        <f t="shared" si="4"/>
        <v/>
      </c>
      <c r="K27" s="6">
        <v>24</v>
      </c>
      <c r="L27" s="26">
        <f t="shared" si="5"/>
        <v>8402</v>
      </c>
      <c r="M27" s="26">
        <f t="shared" si="6"/>
        <v>8766</v>
      </c>
      <c r="N27" s="8" t="str">
        <f t="shared" si="0"/>
        <v>RETAIN</v>
      </c>
    </row>
    <row r="28" spans="1:14" ht="14.45" x14ac:dyDescent="0.3">
      <c r="A28" s="11">
        <v>25</v>
      </c>
      <c r="B28" s="7">
        <f t="shared" si="7"/>
        <v>42186</v>
      </c>
      <c r="C28" s="7">
        <f t="shared" si="8"/>
        <v>42551</v>
      </c>
      <c r="D28" t="str">
        <f t="shared" si="1"/>
        <v>RETAIN</v>
      </c>
      <c r="F28" s="11">
        <v>25</v>
      </c>
      <c r="G28" s="25">
        <f t="shared" si="2"/>
        <v>8736</v>
      </c>
      <c r="H28" s="25">
        <f t="shared" si="3"/>
        <v>9101</v>
      </c>
      <c r="I28" s="8" t="str">
        <f t="shared" si="4"/>
        <v/>
      </c>
      <c r="K28" s="6">
        <v>25</v>
      </c>
      <c r="L28" s="26">
        <f t="shared" si="5"/>
        <v>8767</v>
      </c>
      <c r="M28" s="26">
        <f t="shared" si="6"/>
        <v>9132</v>
      </c>
      <c r="N28" s="8" t="str">
        <f t="shared" si="0"/>
        <v>RETAIN</v>
      </c>
    </row>
    <row r="29" spans="1:14" ht="13.15" customHeight="1" x14ac:dyDescent="0.3">
      <c r="A29" s="32"/>
      <c r="B29" s="15" t="s">
        <v>9</v>
      </c>
      <c r="C29" s="15">
        <f>DATE(YEAR($B$3)+$D$3+1,7,1)</f>
        <v>42917</v>
      </c>
      <c r="D29" s="30"/>
      <c r="F29" s="9"/>
      <c r="G29" s="16" t="s">
        <v>9</v>
      </c>
      <c r="H29" s="16">
        <f>DATE(YEAR($G$3)+$I$3, MONTH($G$3)+1, 1)</f>
        <v>1128</v>
      </c>
      <c r="I29" s="19"/>
      <c r="K29" s="9"/>
      <c r="L29" s="17" t="s">
        <v>9</v>
      </c>
      <c r="M29" s="17">
        <f>DATE(YEAR(L3)+N3+1,1,1)</f>
        <v>42370</v>
      </c>
      <c r="N29" s="18"/>
    </row>
    <row r="30" spans="1:14" x14ac:dyDescent="0.25">
      <c r="I30" s="12"/>
    </row>
    <row r="31" spans="1:14" ht="12.75" customHeight="1" x14ac:dyDescent="0.25">
      <c r="A31" s="47" t="s">
        <v>10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1:14" ht="7.5" customHeight="1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</row>
    <row r="33" spans="1:14" ht="24" customHeight="1" x14ac:dyDescent="0.25">
      <c r="A33" s="49" t="s">
        <v>13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</row>
    <row r="34" spans="1:14" ht="12.75" customHeight="1" x14ac:dyDescent="0.25">
      <c r="A34" s="50" t="s">
        <v>11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1:14" ht="12.75" customHeight="1" x14ac:dyDescent="0.25">
      <c r="A35" s="49" t="s">
        <v>12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</row>
    <row r="36" spans="1:14" ht="12.75" customHeight="1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1:14" ht="12.75" customHeight="1" x14ac:dyDescent="0.2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  <row r="38" spans="1:14" ht="12.75" customHeight="1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</row>
    <row r="39" spans="1:14" ht="12.75" customHeight="1" x14ac:dyDescent="0.2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</row>
    <row r="40" spans="1:14" ht="12.75" customHeight="1" x14ac:dyDescent="0.25">
      <c r="A40" s="46"/>
      <c r="B40" s="46"/>
      <c r="C40" s="46"/>
      <c r="D40" s="46"/>
      <c r="E40" s="46"/>
      <c r="F40" s="46"/>
      <c r="G40" s="46"/>
      <c r="H40" s="46"/>
      <c r="I40" s="46"/>
    </row>
  </sheetData>
  <mergeCells count="12">
    <mergeCell ref="B1:C1"/>
    <mergeCell ref="G1:H1"/>
    <mergeCell ref="L1:M1"/>
    <mergeCell ref="A40:I40"/>
    <mergeCell ref="A31:N31"/>
    <mergeCell ref="A38:N38"/>
    <mergeCell ref="A39:N39"/>
    <mergeCell ref="A33:N33"/>
    <mergeCell ref="A34:N34"/>
    <mergeCell ref="A35:N35"/>
    <mergeCell ref="A36:N36"/>
    <mergeCell ref="A37:N37"/>
  </mergeCells>
  <conditionalFormatting sqref="A1:A29">
    <cfRule type="cellIs" dxfId="12" priority="17" operator="lessThanOrEqual">
      <formula>$D$3</formula>
    </cfRule>
  </conditionalFormatting>
  <conditionalFormatting sqref="A1:B30 A41:B1048576">
    <cfRule type="cellIs" dxfId="11" priority="16" operator="equal">
      <formula>$D$3+1</formula>
    </cfRule>
  </conditionalFormatting>
  <conditionalFormatting sqref="B4:B28">
    <cfRule type="cellIs" dxfId="10" priority="14" operator="greaterThan">
      <formula>DATE(YEAR($B$4)+$D$3,6,30)</formula>
    </cfRule>
  </conditionalFormatting>
  <conditionalFormatting sqref="B5:C28">
    <cfRule type="cellIs" dxfId="9" priority="13" stopIfTrue="1" operator="greaterThan">
      <formula>DATE(YEAR($B$4)+$D$3,7,1)</formula>
    </cfRule>
  </conditionalFormatting>
  <conditionalFormatting sqref="A1:XFD30 A41:XFD1048576 J40:XFD40 O31:XFD39">
    <cfRule type="containsText" dxfId="8" priority="12" operator="containsText" text="dispose">
      <formula>NOT(ISERROR(SEARCH("dispose",A1)))</formula>
    </cfRule>
  </conditionalFormatting>
  <conditionalFormatting sqref="G4:G28">
    <cfRule type="cellIs" dxfId="7" priority="9" operator="greaterThan">
      <formula>DATE(YEAR($G$4)+$I$3,MONTH($H$3),DAY($H$3))</formula>
    </cfRule>
  </conditionalFormatting>
  <conditionalFormatting sqref="G4:H28">
    <cfRule type="cellIs" dxfId="6" priority="7" operator="greaterThan">
      <formula>DATE(YEAR($G$4)+$I$3,MONTH($G$4),DAY($G$4))</formula>
    </cfRule>
  </conditionalFormatting>
  <conditionalFormatting sqref="L4:M28">
    <cfRule type="cellIs" dxfId="5" priority="6" operator="greaterThan">
      <formula>DATE(YEAR($L$3)+$N$3+1,1,1)</formula>
    </cfRule>
  </conditionalFormatting>
  <conditionalFormatting sqref="L4:L28">
    <cfRule type="cellIs" dxfId="4" priority="5" operator="equal">
      <formula>DATE(YEAR($L$3)+$N$3+1,1,1)</formula>
    </cfRule>
  </conditionalFormatting>
  <conditionalFormatting sqref="F1:F29">
    <cfRule type="cellIs" dxfId="3" priority="4" operator="lessThanOrEqual">
      <formula>$I$3</formula>
    </cfRule>
  </conditionalFormatting>
  <conditionalFormatting sqref="F7">
    <cfRule type="cellIs" dxfId="2" priority="3" operator="equal">
      <formula>$I$3+1</formula>
    </cfRule>
  </conditionalFormatting>
  <conditionalFormatting sqref="K7">
    <cfRule type="cellIs" dxfId="1" priority="2" operator="equal">
      <formula>$N$3+1</formula>
    </cfRule>
  </conditionalFormatting>
  <conditionalFormatting sqref="K4:K29">
    <cfRule type="cellIs" dxfId="0" priority="1" operator="lessThanOrEqual">
      <formula>$N$3+1</formula>
    </cfRule>
  </conditionalFormatting>
  <pageMargins left="0.7" right="0.7" top="0.75" bottom="0.75" header="0.3" footer="0.3"/>
  <pageSetup orientation="landscape" r:id="rId1"/>
  <headerFooter>
    <oddHeader>&amp;C&amp;"-,Bold"&amp;12Florida SouthWestern State College
Retention Calculator</oddHeader>
    <oddFooter>&amp;C&amp;KFF0000Remember, do not dispose of any record for which there is outstanding litigation, claim, open records request, audit, or administrative review.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Pensacola State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 Doyle</dc:creator>
  <cp:lastModifiedBy>vmiller</cp:lastModifiedBy>
  <cp:lastPrinted>2013-07-23T15:48:32Z</cp:lastPrinted>
  <dcterms:created xsi:type="dcterms:W3CDTF">2012-07-10T15:56:37Z</dcterms:created>
  <dcterms:modified xsi:type="dcterms:W3CDTF">2016-08-11T14:27:26Z</dcterms:modified>
</cp:coreProperties>
</file>