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charts/chart106.xml" ContentType="application/vnd.openxmlformats-officedocument.drawingml.chart+xml"/>
  <Override PartName="/xl/drawings/drawing106.xml" ContentType="application/vnd.openxmlformats-officedocument.drawing+xml"/>
  <Override PartName="/xl/charts/chart107.xml" ContentType="application/vnd.openxmlformats-officedocument.drawingml.chart+xml"/>
  <Override PartName="/xl/charts/chart10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360" windowWidth="15570" windowHeight="11610" firstSheet="99" activeTab="103"/>
  </bookViews>
  <sheets>
    <sheet name="07-02-2012" sheetId="1" r:id="rId1"/>
    <sheet name="07-09-2012" sheetId="2" r:id="rId2"/>
    <sheet name="07-16-2012" sheetId="3" r:id="rId3"/>
    <sheet name="07-23-2012" sheetId="4" r:id="rId4"/>
    <sheet name="07-30-2012" sheetId="5" r:id="rId5"/>
    <sheet name="08-06-2012" sheetId="6" r:id="rId6"/>
    <sheet name="08-13-2012" sheetId="7" r:id="rId7"/>
    <sheet name="08-20-2012" sheetId="8" r:id="rId8"/>
    <sheet name="08-27-2012" sheetId="9" r:id="rId9"/>
    <sheet name="09-03-2012" sheetId="10" r:id="rId10"/>
    <sheet name="09-10-2012" sheetId="11" r:id="rId11"/>
    <sheet name="09-17-2012" sheetId="12" r:id="rId12"/>
    <sheet name="09-24-2012" sheetId="13" r:id="rId13"/>
    <sheet name="10-01-2012" sheetId="14" r:id="rId14"/>
    <sheet name="10-08-2012" sheetId="15" r:id="rId15"/>
    <sheet name="10-15-2012" sheetId="16" r:id="rId16"/>
    <sheet name="10-22-2012" sheetId="17" r:id="rId17"/>
    <sheet name="10-29-2012" sheetId="18" r:id="rId18"/>
    <sheet name="11-05-2012" sheetId="19" r:id="rId19"/>
    <sheet name="11-12-2012" sheetId="20" r:id="rId20"/>
    <sheet name="11-19-2012" sheetId="21" r:id="rId21"/>
    <sheet name="11-26-2012" sheetId="22" r:id="rId22"/>
    <sheet name="12-03-2012" sheetId="23" r:id="rId23"/>
    <sheet name="12-10-2012" sheetId="24" r:id="rId24"/>
    <sheet name="12-17-2012" sheetId="25" r:id="rId25"/>
    <sheet name="12-24-2012" sheetId="26" r:id="rId26"/>
    <sheet name="12-31-2012" sheetId="27" r:id="rId27"/>
    <sheet name="01-07-2013" sheetId="28" r:id="rId28"/>
    <sheet name="01-14-2013" sheetId="29" r:id="rId29"/>
    <sheet name="01-21-2013" sheetId="30" r:id="rId30"/>
    <sheet name="01-28-2013" sheetId="31" r:id="rId31"/>
    <sheet name="02-04-2013" sheetId="32" r:id="rId32"/>
    <sheet name="02-11-2013" sheetId="33" r:id="rId33"/>
    <sheet name="02-18-2013" sheetId="34" r:id="rId34"/>
    <sheet name="02-25-2013" sheetId="35" r:id="rId35"/>
    <sheet name="03-04-2013" sheetId="36" r:id="rId36"/>
    <sheet name="03-11-2013" sheetId="37" r:id="rId37"/>
    <sheet name="03-18-2013" sheetId="38" r:id="rId38"/>
    <sheet name="03-25-2013" sheetId="39" r:id="rId39"/>
    <sheet name="04-01-2013" sheetId="40" r:id="rId40"/>
    <sheet name="04-08-2013" sheetId="41" r:id="rId41"/>
    <sheet name="04-15-2013" sheetId="43" r:id="rId42"/>
    <sheet name="04-22-2013" sheetId="44" r:id="rId43"/>
    <sheet name="04-29-2013" sheetId="45" r:id="rId44"/>
    <sheet name="05-06-2013" sheetId="46" r:id="rId45"/>
    <sheet name="05-13-2013" sheetId="47" r:id="rId46"/>
    <sheet name="05-20-2013" sheetId="48" r:id="rId47"/>
    <sheet name="05-27-2013" sheetId="49" r:id="rId48"/>
    <sheet name="06-03-2013" sheetId="50" r:id="rId49"/>
    <sheet name="06-10-2013" sheetId="51" r:id="rId50"/>
    <sheet name="06-17-2013" sheetId="52" r:id="rId51"/>
    <sheet name="06-24-2013" sheetId="53" r:id="rId52"/>
    <sheet name="07-01-2013" sheetId="54" r:id="rId53"/>
    <sheet name="07-08-2013" sheetId="55" r:id="rId54"/>
    <sheet name="07-15-2013" sheetId="56" r:id="rId55"/>
    <sheet name="07-22-2013" sheetId="57" r:id="rId56"/>
    <sheet name="07-29-2013" sheetId="58" r:id="rId57"/>
    <sheet name="08-05-2013" sheetId="59" r:id="rId58"/>
    <sheet name="08-12-2013" sheetId="60" r:id="rId59"/>
    <sheet name="08-19-2013" sheetId="61" r:id="rId60"/>
    <sheet name="08-26-2013" sheetId="62" r:id="rId61"/>
    <sheet name="09-02-2013" sheetId="63" r:id="rId62"/>
    <sheet name="09-09-2013" sheetId="64" r:id="rId63"/>
    <sheet name="09-16-2013" sheetId="65" r:id="rId64"/>
    <sheet name="09-23-2013" sheetId="66" r:id="rId65"/>
    <sheet name="09-30-2013" sheetId="67" r:id="rId66"/>
    <sheet name="10-07-2013" sheetId="68" r:id="rId67"/>
    <sheet name="10-14-2013" sheetId="69" r:id="rId68"/>
    <sheet name="10-21-2013" sheetId="70" r:id="rId69"/>
    <sheet name="10-28-2013" sheetId="71" r:id="rId70"/>
    <sheet name="11-04-2013" sheetId="72" r:id="rId71"/>
    <sheet name="11-11-2013" sheetId="73" r:id="rId72"/>
    <sheet name="11-18-2013" sheetId="74" r:id="rId73"/>
    <sheet name="11-25-2013" sheetId="75" r:id="rId74"/>
    <sheet name="12-02-2013" sheetId="76" r:id="rId75"/>
    <sheet name="12-09-2013" sheetId="77" r:id="rId76"/>
    <sheet name="12-16-2013" sheetId="78" r:id="rId77"/>
    <sheet name="12-30-2013" sheetId="79" r:id="rId78"/>
    <sheet name="01-06-2014" sheetId="80" r:id="rId79"/>
    <sheet name="01-13-2014" sheetId="81" r:id="rId80"/>
    <sheet name="01-20-2014" sheetId="82" r:id="rId81"/>
    <sheet name="01-27-2014" sheetId="83" r:id="rId82"/>
    <sheet name="02-03-2014" sheetId="84" r:id="rId83"/>
    <sheet name="02-10-2014" sheetId="85" r:id="rId84"/>
    <sheet name="02-17-2014" sheetId="86" r:id="rId85"/>
    <sheet name="02-24-2014" sheetId="87" r:id="rId86"/>
    <sheet name="03-03-2014" sheetId="89" r:id="rId87"/>
    <sheet name="03-10-2014" sheetId="90" r:id="rId88"/>
    <sheet name="03-17-2014" sheetId="91" r:id="rId89"/>
    <sheet name="03-25-2014" sheetId="92" r:id="rId90"/>
    <sheet name="03-31-2014" sheetId="93" r:id="rId91"/>
    <sheet name="04-07-2014" sheetId="94" r:id="rId92"/>
    <sheet name="04-14-2014" sheetId="95" r:id="rId93"/>
    <sheet name="04-21-2014" sheetId="96" r:id="rId94"/>
    <sheet name="04-28-2014" sheetId="97" r:id="rId95"/>
    <sheet name="05-05-2014" sheetId="98" r:id="rId96"/>
    <sheet name="05-12-2014" sheetId="99" r:id="rId97"/>
    <sheet name="05-19-2014" sheetId="100" r:id="rId98"/>
    <sheet name="05-26-2014" sheetId="101" r:id="rId99"/>
    <sheet name="06-02-2014" sheetId="102" r:id="rId100"/>
    <sheet name="06-09-2014" sheetId="103" r:id="rId101"/>
    <sheet name="06-16-2014" sheetId="104" r:id="rId102"/>
    <sheet name="06-23-2014" sheetId="105" r:id="rId103"/>
    <sheet name="06-30-2014" sheetId="106" r:id="rId104"/>
    <sheet name="Report Calc" sheetId="88" r:id="rId105"/>
    <sheet name="Report Calc ALT" sheetId="42" r:id="rId106"/>
  </sheets>
  <definedNames>
    <definedName name="_xlnm.Print_Area" localSheetId="104">'Report Calc'!$A$1:$D$53</definedName>
    <definedName name="_xlnm.Print_Area" localSheetId="105">'Report Calc ALT'!$A$33:$D$53</definedName>
  </definedNames>
  <calcPr calcId="144525"/>
</workbook>
</file>

<file path=xl/calcChain.xml><?xml version="1.0" encoding="utf-8"?>
<calcChain xmlns="http://schemas.openxmlformats.org/spreadsheetml/2006/main">
  <c r="B56" i="42" l="1"/>
  <c r="C55" i="88" l="1"/>
  <c r="B55" i="88"/>
  <c r="C55" i="42"/>
  <c r="B55" i="42"/>
  <c r="L13" i="106"/>
  <c r="K13" i="106"/>
  <c r="M13" i="106" s="1"/>
  <c r="L12" i="106"/>
  <c r="K12" i="106"/>
  <c r="M12" i="106" s="1"/>
  <c r="L11" i="106"/>
  <c r="K11" i="106"/>
  <c r="M11" i="106" s="1"/>
  <c r="L10" i="106"/>
  <c r="K10" i="106"/>
  <c r="M10" i="106" s="1"/>
  <c r="L9" i="106"/>
  <c r="K9" i="106"/>
  <c r="M9" i="106" s="1"/>
  <c r="L13" i="105"/>
  <c r="K13" i="105"/>
  <c r="M13" i="105" s="1"/>
  <c r="L12" i="105"/>
  <c r="K12" i="105"/>
  <c r="M12" i="105" s="1"/>
  <c r="L11" i="105"/>
  <c r="K11" i="105"/>
  <c r="M11" i="105" s="1"/>
  <c r="L10" i="105"/>
  <c r="K10" i="105"/>
  <c r="M10" i="105" s="1"/>
  <c r="L9" i="105"/>
  <c r="K9" i="105"/>
  <c r="M9" i="105" s="1"/>
  <c r="D55" i="88" l="1"/>
  <c r="D55" i="42"/>
  <c r="L13" i="104"/>
  <c r="K13" i="104"/>
  <c r="M13" i="104" s="1"/>
  <c r="L12" i="104"/>
  <c r="K12" i="104"/>
  <c r="M12" i="104" s="1"/>
  <c r="L11" i="104"/>
  <c r="K11" i="104"/>
  <c r="M11" i="104" s="1"/>
  <c r="L10" i="104"/>
  <c r="K10" i="104"/>
  <c r="M10" i="104" s="1"/>
  <c r="L9" i="104"/>
  <c r="K9" i="104"/>
  <c r="M9" i="104" s="1"/>
  <c r="C56" i="88" l="1"/>
  <c r="C56" i="42"/>
  <c r="B56" i="88"/>
  <c r="L13" i="103"/>
  <c r="K13" i="103"/>
  <c r="M13" i="103" s="1"/>
  <c r="L12" i="103"/>
  <c r="K12" i="103"/>
  <c r="M12" i="103" s="1"/>
  <c r="L11" i="103"/>
  <c r="K11" i="103"/>
  <c r="M11" i="103" s="1"/>
  <c r="L10" i="103"/>
  <c r="K10" i="103"/>
  <c r="M10" i="103" s="1"/>
  <c r="L9" i="103"/>
  <c r="K9" i="103"/>
  <c r="M9" i="103" s="1"/>
  <c r="D56" i="88" l="1"/>
  <c r="D56" i="42"/>
  <c r="E56" i="42" s="1"/>
  <c r="L13" i="102"/>
  <c r="K13" i="102"/>
  <c r="M13" i="102" s="1"/>
  <c r="L12" i="102"/>
  <c r="K12" i="102"/>
  <c r="M12" i="102" s="1"/>
  <c r="L11" i="102"/>
  <c r="K11" i="102"/>
  <c r="M11" i="102" s="1"/>
  <c r="L10" i="102"/>
  <c r="K10" i="102"/>
  <c r="M10" i="102" s="1"/>
  <c r="L9" i="102"/>
  <c r="K9" i="102"/>
  <c r="M9" i="102" s="1"/>
  <c r="L13" i="101" l="1"/>
  <c r="K13" i="101"/>
  <c r="M13" i="101" s="1"/>
  <c r="L12" i="101"/>
  <c r="K12" i="101"/>
  <c r="M12" i="101" s="1"/>
  <c r="L11" i="101"/>
  <c r="K11" i="101"/>
  <c r="M11" i="101" s="1"/>
  <c r="L10" i="101"/>
  <c r="K10" i="101"/>
  <c r="M10" i="101" s="1"/>
  <c r="L9" i="101"/>
  <c r="K9" i="101"/>
  <c r="M9" i="101" s="1"/>
  <c r="L13" i="100" l="1"/>
  <c r="K13" i="100"/>
  <c r="M13" i="100" s="1"/>
  <c r="L12" i="100"/>
  <c r="K12" i="100"/>
  <c r="M12" i="100" s="1"/>
  <c r="L11" i="100"/>
  <c r="K11" i="100"/>
  <c r="M11" i="100" s="1"/>
  <c r="L10" i="100"/>
  <c r="K10" i="100"/>
  <c r="M10" i="100" s="1"/>
  <c r="L9" i="100"/>
  <c r="K9" i="100"/>
  <c r="M9" i="100" s="1"/>
  <c r="L13" i="99" l="1"/>
  <c r="K13" i="99"/>
  <c r="M13" i="99" s="1"/>
  <c r="L12" i="99"/>
  <c r="K12" i="99"/>
  <c r="M12" i="99" s="1"/>
  <c r="L11" i="99"/>
  <c r="K11" i="99"/>
  <c r="M11" i="99" s="1"/>
  <c r="L10" i="99"/>
  <c r="K10" i="99"/>
  <c r="M10" i="99" s="1"/>
  <c r="L9" i="99"/>
  <c r="K9" i="99"/>
  <c r="M9" i="99" s="1"/>
  <c r="L13" i="98" l="1"/>
  <c r="K13" i="98"/>
  <c r="M13" i="98" s="1"/>
  <c r="L12" i="98"/>
  <c r="K12" i="98"/>
  <c r="M12" i="98" s="1"/>
  <c r="L11" i="98"/>
  <c r="K11" i="98"/>
  <c r="M11" i="98" s="1"/>
  <c r="L10" i="98"/>
  <c r="K10" i="98"/>
  <c r="M10" i="98" s="1"/>
  <c r="L9" i="98"/>
  <c r="K9" i="98"/>
  <c r="M9" i="98" s="1"/>
  <c r="L13" i="97" l="1"/>
  <c r="K13" i="97"/>
  <c r="M13" i="97" s="1"/>
  <c r="L12" i="97"/>
  <c r="K12" i="97"/>
  <c r="M12" i="97" s="1"/>
  <c r="L11" i="97"/>
  <c r="K11" i="97"/>
  <c r="M11" i="97" s="1"/>
  <c r="L10" i="97"/>
  <c r="K10" i="97"/>
  <c r="M10" i="97" s="1"/>
  <c r="L9" i="97"/>
  <c r="K9" i="97"/>
  <c r="M9" i="97" s="1"/>
  <c r="L13" i="96" l="1"/>
  <c r="K13" i="96"/>
  <c r="M13" i="96" s="1"/>
  <c r="L12" i="96"/>
  <c r="K12" i="96"/>
  <c r="M12" i="96" s="1"/>
  <c r="L11" i="96"/>
  <c r="K11" i="96"/>
  <c r="M11" i="96" s="1"/>
  <c r="L10" i="96"/>
  <c r="K10" i="96"/>
  <c r="M10" i="96" s="1"/>
  <c r="L9" i="96"/>
  <c r="K9" i="96"/>
  <c r="M9" i="96" s="1"/>
  <c r="L13" i="95" l="1"/>
  <c r="K13" i="95"/>
  <c r="M13" i="95" s="1"/>
  <c r="L12" i="95"/>
  <c r="K12" i="95"/>
  <c r="M12" i="95" s="1"/>
  <c r="L11" i="95"/>
  <c r="K11" i="95"/>
  <c r="M11" i="95" s="1"/>
  <c r="L10" i="95"/>
  <c r="K10" i="95"/>
  <c r="M10" i="95" s="1"/>
  <c r="L9" i="95"/>
  <c r="K9" i="95"/>
  <c r="M9" i="95" s="1"/>
  <c r="L13" i="94" l="1"/>
  <c r="K13" i="94"/>
  <c r="M13" i="94" s="1"/>
  <c r="L12" i="94"/>
  <c r="K12" i="94"/>
  <c r="M12" i="94" s="1"/>
  <c r="L11" i="94"/>
  <c r="K11" i="94"/>
  <c r="M11" i="94" s="1"/>
  <c r="L10" i="94"/>
  <c r="K10" i="94"/>
  <c r="M10" i="94" s="1"/>
  <c r="L9" i="94"/>
  <c r="K9" i="94"/>
  <c r="M9" i="94" s="1"/>
  <c r="L13" i="93" l="1"/>
  <c r="K13" i="93"/>
  <c r="M13" i="93" s="1"/>
  <c r="L12" i="93"/>
  <c r="K12" i="93"/>
  <c r="M12" i="93" s="1"/>
  <c r="L11" i="93"/>
  <c r="K11" i="93"/>
  <c r="M11" i="93" s="1"/>
  <c r="L10" i="93"/>
  <c r="K10" i="93"/>
  <c r="M10" i="93" s="1"/>
  <c r="L9" i="93"/>
  <c r="K9" i="93"/>
  <c r="M9" i="93" s="1"/>
  <c r="B54" i="88" l="1"/>
  <c r="B54" i="42"/>
  <c r="C54" i="42"/>
  <c r="C54" i="88"/>
  <c r="L13" i="92"/>
  <c r="K13" i="92"/>
  <c r="M13" i="92" s="1"/>
  <c r="L12" i="92"/>
  <c r="K12" i="92"/>
  <c r="M12" i="92" s="1"/>
  <c r="L11" i="92"/>
  <c r="K11" i="92"/>
  <c r="M11" i="92" s="1"/>
  <c r="L10" i="92"/>
  <c r="K10" i="92"/>
  <c r="M10" i="92" s="1"/>
  <c r="L9" i="92"/>
  <c r="K9" i="92"/>
  <c r="M9" i="92" s="1"/>
  <c r="D54" i="42" l="1"/>
  <c r="D54" i="88"/>
  <c r="L13" i="91"/>
  <c r="K13" i="91"/>
  <c r="M13" i="91" s="1"/>
  <c r="L12" i="91"/>
  <c r="K12" i="91"/>
  <c r="M12" i="91" s="1"/>
  <c r="L11" i="91"/>
  <c r="K11" i="91"/>
  <c r="M11" i="91" s="1"/>
  <c r="L10" i="91"/>
  <c r="K10" i="91"/>
  <c r="M10" i="91" s="1"/>
  <c r="L9" i="91"/>
  <c r="K9" i="91"/>
  <c r="M9" i="91" s="1"/>
  <c r="L13" i="90" l="1"/>
  <c r="K13" i="90"/>
  <c r="M13" i="90" s="1"/>
  <c r="L12" i="90"/>
  <c r="K12" i="90"/>
  <c r="M12" i="90" s="1"/>
  <c r="L11" i="90"/>
  <c r="K11" i="90"/>
  <c r="M11" i="90" s="1"/>
  <c r="L10" i="90"/>
  <c r="K10" i="90"/>
  <c r="M10" i="90" s="1"/>
  <c r="L9" i="90"/>
  <c r="K9" i="90"/>
  <c r="M9" i="90" s="1"/>
  <c r="L13" i="89"/>
  <c r="K13" i="89"/>
  <c r="M13" i="89" s="1"/>
  <c r="L12" i="89"/>
  <c r="K12" i="89"/>
  <c r="M12" i="89" s="1"/>
  <c r="L11" i="89"/>
  <c r="K11" i="89"/>
  <c r="M11" i="89" s="1"/>
  <c r="L10" i="89"/>
  <c r="K10" i="89"/>
  <c r="M10" i="89" s="1"/>
  <c r="L9" i="89"/>
  <c r="K9" i="89"/>
  <c r="M9" i="89" s="1"/>
  <c r="B53" i="88" l="1"/>
  <c r="B53" i="42"/>
  <c r="C53" i="42"/>
  <c r="C53" i="88"/>
  <c r="D32" i="42"/>
  <c r="D31" i="42"/>
  <c r="D30" i="42"/>
  <c r="D29" i="42"/>
  <c r="D28" i="42"/>
  <c r="D27" i="42"/>
  <c r="D26" i="42"/>
  <c r="D25" i="42"/>
  <c r="D24" i="42"/>
  <c r="D23" i="42"/>
  <c r="D22" i="42"/>
  <c r="D21" i="42"/>
  <c r="D20" i="42"/>
  <c r="D19" i="42"/>
  <c r="D18" i="42"/>
  <c r="D17" i="42"/>
  <c r="D16" i="42"/>
  <c r="D15" i="42"/>
  <c r="D14" i="42"/>
  <c r="D13" i="42"/>
  <c r="D12" i="42"/>
  <c r="D11" i="42"/>
  <c r="D10" i="42"/>
  <c r="D9" i="42"/>
  <c r="D8" i="42"/>
  <c r="D7" i="42"/>
  <c r="D6" i="42"/>
  <c r="D5" i="42"/>
  <c r="D4" i="42"/>
  <c r="D3" i="42"/>
  <c r="D2" i="42"/>
  <c r="D53" i="42" l="1"/>
  <c r="D53" i="88"/>
  <c r="E20" i="42"/>
  <c r="E32" i="42"/>
  <c r="D32" i="88"/>
  <c r="D31" i="88"/>
  <c r="D30" i="88"/>
  <c r="D29" i="88"/>
  <c r="D28" i="88"/>
  <c r="D27" i="88"/>
  <c r="D26" i="88"/>
  <c r="D25" i="88"/>
  <c r="D24" i="88"/>
  <c r="D23" i="88"/>
  <c r="D22" i="88"/>
  <c r="D21" i="88"/>
  <c r="D20" i="88"/>
  <c r="D19" i="88"/>
  <c r="D18" i="88"/>
  <c r="D17" i="88"/>
  <c r="D16" i="88"/>
  <c r="D15" i="88"/>
  <c r="D14" i="88"/>
  <c r="D13" i="88"/>
  <c r="D12" i="88"/>
  <c r="D11" i="88"/>
  <c r="D10" i="88"/>
  <c r="D9" i="88"/>
  <c r="D8" i="88"/>
  <c r="D7" i="88"/>
  <c r="D6" i="88"/>
  <c r="D5" i="88"/>
  <c r="D4" i="88"/>
  <c r="D3" i="88"/>
  <c r="D2" i="88"/>
  <c r="L13" i="87" l="1"/>
  <c r="K13" i="87"/>
  <c r="M13" i="87" s="1"/>
  <c r="L12" i="87"/>
  <c r="K12" i="87"/>
  <c r="M12" i="87" s="1"/>
  <c r="L11" i="87"/>
  <c r="K11" i="87"/>
  <c r="M11" i="87" s="1"/>
  <c r="L10" i="87"/>
  <c r="K10" i="87"/>
  <c r="M10" i="87" s="1"/>
  <c r="L9" i="87"/>
  <c r="K9" i="87"/>
  <c r="M9" i="87" s="1"/>
  <c r="L13" i="86" l="1"/>
  <c r="K13" i="86"/>
  <c r="M13" i="86" s="1"/>
  <c r="L12" i="86"/>
  <c r="K12" i="86"/>
  <c r="M12" i="86" s="1"/>
  <c r="L11" i="86"/>
  <c r="K11" i="86"/>
  <c r="M11" i="86" s="1"/>
  <c r="L10" i="86"/>
  <c r="K10" i="86"/>
  <c r="M10" i="86" s="1"/>
  <c r="L9" i="86"/>
  <c r="K9" i="86"/>
  <c r="M9" i="86" s="1"/>
  <c r="L13" i="85" l="1"/>
  <c r="K13" i="85"/>
  <c r="M13" i="85" s="1"/>
  <c r="L12" i="85"/>
  <c r="K12" i="85"/>
  <c r="M12" i="85" s="1"/>
  <c r="L11" i="85"/>
  <c r="K11" i="85"/>
  <c r="M11" i="85" s="1"/>
  <c r="L10" i="85"/>
  <c r="K10" i="85"/>
  <c r="M10" i="85" s="1"/>
  <c r="L9" i="85"/>
  <c r="K9" i="85"/>
  <c r="M9" i="85" s="1"/>
  <c r="L13" i="84" l="1"/>
  <c r="K13" i="84"/>
  <c r="M13" i="84" s="1"/>
  <c r="L12" i="84"/>
  <c r="K12" i="84"/>
  <c r="M12" i="84" s="1"/>
  <c r="L11" i="84"/>
  <c r="K11" i="84"/>
  <c r="M11" i="84" s="1"/>
  <c r="L10" i="84"/>
  <c r="K10" i="84"/>
  <c r="M10" i="84" s="1"/>
  <c r="L9" i="84"/>
  <c r="K9" i="84"/>
  <c r="M9" i="84" s="1"/>
  <c r="C52" i="42" l="1"/>
  <c r="C52" i="88"/>
  <c r="B52" i="88"/>
  <c r="D52" i="88" s="1"/>
  <c r="B52" i="42"/>
  <c r="D52" i="42" s="1"/>
  <c r="L13" i="83"/>
  <c r="K13" i="83"/>
  <c r="M13" i="83" s="1"/>
  <c r="L12" i="83"/>
  <c r="K12" i="83"/>
  <c r="M12" i="83" s="1"/>
  <c r="L11" i="83"/>
  <c r="K11" i="83"/>
  <c r="M11" i="83" s="1"/>
  <c r="L10" i="83"/>
  <c r="K10" i="83"/>
  <c r="M10" i="83" s="1"/>
  <c r="L9" i="83"/>
  <c r="K9" i="83"/>
  <c r="M9" i="83" s="1"/>
  <c r="L13" i="82" l="1"/>
  <c r="K13" i="82"/>
  <c r="M13" i="82" s="1"/>
  <c r="L12" i="82"/>
  <c r="K12" i="82"/>
  <c r="M12" i="82" s="1"/>
  <c r="L11" i="82"/>
  <c r="K11" i="82"/>
  <c r="M11" i="82" s="1"/>
  <c r="L10" i="82"/>
  <c r="K10" i="82"/>
  <c r="M10" i="82" s="1"/>
  <c r="L9" i="82"/>
  <c r="K9" i="82"/>
  <c r="M9" i="82" s="1"/>
  <c r="L13" i="81" l="1"/>
  <c r="K13" i="81"/>
  <c r="M13" i="81" s="1"/>
  <c r="L12" i="81"/>
  <c r="K12" i="81"/>
  <c r="M12" i="81" s="1"/>
  <c r="L11" i="81"/>
  <c r="K11" i="81"/>
  <c r="M11" i="81" s="1"/>
  <c r="L10" i="81"/>
  <c r="K10" i="81"/>
  <c r="M10" i="81" s="1"/>
  <c r="L9" i="81"/>
  <c r="K9" i="81"/>
  <c r="M9" i="81" s="1"/>
  <c r="L13" i="80" l="1"/>
  <c r="K13" i="80"/>
  <c r="M13" i="80" s="1"/>
  <c r="L12" i="80"/>
  <c r="K12" i="80"/>
  <c r="M12" i="80" s="1"/>
  <c r="L11" i="80"/>
  <c r="K11" i="80"/>
  <c r="M11" i="80" s="1"/>
  <c r="L10" i="80"/>
  <c r="K10" i="80"/>
  <c r="M10" i="80" s="1"/>
  <c r="L9" i="80"/>
  <c r="K9" i="80"/>
  <c r="M9" i="80" s="1"/>
  <c r="L13" i="79" l="1"/>
  <c r="K13" i="79"/>
  <c r="M13" i="79" s="1"/>
  <c r="L12" i="79"/>
  <c r="K12" i="79"/>
  <c r="M12" i="79" s="1"/>
  <c r="L11" i="79"/>
  <c r="K11" i="79"/>
  <c r="M11" i="79" s="1"/>
  <c r="L10" i="79"/>
  <c r="K10" i="79"/>
  <c r="M10" i="79" s="1"/>
  <c r="L9" i="79"/>
  <c r="K9" i="79"/>
  <c r="M9" i="79" s="1"/>
  <c r="B51" i="88" l="1"/>
  <c r="B51" i="42"/>
  <c r="C51" i="42"/>
  <c r="C51" i="88"/>
  <c r="L13" i="78"/>
  <c r="K13" i="78"/>
  <c r="M13" i="78" s="1"/>
  <c r="L12" i="78"/>
  <c r="K12" i="78"/>
  <c r="M12" i="78" s="1"/>
  <c r="L11" i="78"/>
  <c r="K11" i="78"/>
  <c r="M11" i="78" s="1"/>
  <c r="L10" i="78"/>
  <c r="K10" i="78"/>
  <c r="M10" i="78" s="1"/>
  <c r="L9" i="78"/>
  <c r="K9" i="78"/>
  <c r="M9" i="78" s="1"/>
  <c r="L13" i="77"/>
  <c r="K13" i="77"/>
  <c r="M13" i="77" s="1"/>
  <c r="L12" i="77"/>
  <c r="K12" i="77"/>
  <c r="M12" i="77" s="1"/>
  <c r="L11" i="77"/>
  <c r="K11" i="77"/>
  <c r="M11" i="77" s="1"/>
  <c r="L10" i="77"/>
  <c r="K10" i="77"/>
  <c r="M10" i="77" s="1"/>
  <c r="L9" i="77"/>
  <c r="K9" i="77"/>
  <c r="M9" i="77" s="1"/>
  <c r="L13" i="76"/>
  <c r="K13" i="76"/>
  <c r="M13" i="76" s="1"/>
  <c r="L12" i="76"/>
  <c r="K12" i="76"/>
  <c r="M12" i="76" s="1"/>
  <c r="L11" i="76"/>
  <c r="K11" i="76"/>
  <c r="M11" i="76" s="1"/>
  <c r="L10" i="76"/>
  <c r="K10" i="76"/>
  <c r="M10" i="76" s="1"/>
  <c r="L9" i="76"/>
  <c r="K9" i="76"/>
  <c r="M9" i="76" s="1"/>
  <c r="B50" i="88" l="1"/>
  <c r="B50" i="42"/>
  <c r="C50" i="88"/>
  <c r="C50" i="42"/>
  <c r="D51" i="42"/>
  <c r="D51" i="88"/>
  <c r="L13" i="75"/>
  <c r="K13" i="75"/>
  <c r="M13" i="75" s="1"/>
  <c r="L12" i="75"/>
  <c r="K12" i="75"/>
  <c r="M12" i="75" s="1"/>
  <c r="L11" i="75"/>
  <c r="K11" i="75"/>
  <c r="M11" i="75" s="1"/>
  <c r="L10" i="75"/>
  <c r="K10" i="75"/>
  <c r="M10" i="75" s="1"/>
  <c r="L9" i="75"/>
  <c r="K9" i="75"/>
  <c r="M9" i="75" s="1"/>
  <c r="D50" i="88" l="1"/>
  <c r="D50" i="42"/>
  <c r="L13" i="74"/>
  <c r="K13" i="74"/>
  <c r="M13" i="74" s="1"/>
  <c r="L12" i="74"/>
  <c r="K12" i="74"/>
  <c r="M12" i="74" s="1"/>
  <c r="L11" i="74"/>
  <c r="K11" i="74"/>
  <c r="M11" i="74" s="1"/>
  <c r="L10" i="74"/>
  <c r="K10" i="74"/>
  <c r="M10" i="74" s="1"/>
  <c r="L9" i="74"/>
  <c r="K9" i="74"/>
  <c r="M9" i="74" s="1"/>
  <c r="L13" i="73" l="1"/>
  <c r="K13" i="73"/>
  <c r="M13" i="73" s="1"/>
  <c r="L12" i="73"/>
  <c r="K12" i="73"/>
  <c r="M12" i="73" s="1"/>
  <c r="L11" i="73"/>
  <c r="K11" i="73"/>
  <c r="M11" i="73" s="1"/>
  <c r="L10" i="73"/>
  <c r="K10" i="73"/>
  <c r="M10" i="73" s="1"/>
  <c r="L9" i="73"/>
  <c r="K9" i="73"/>
  <c r="M9" i="73" s="1"/>
  <c r="L13" i="72" l="1"/>
  <c r="K13" i="72"/>
  <c r="M13" i="72" s="1"/>
  <c r="L12" i="72"/>
  <c r="K12" i="72"/>
  <c r="M12" i="72" s="1"/>
  <c r="L11" i="72"/>
  <c r="K11" i="72"/>
  <c r="M11" i="72" s="1"/>
  <c r="L10" i="72"/>
  <c r="K10" i="72"/>
  <c r="M10" i="72" s="1"/>
  <c r="L9" i="72"/>
  <c r="K9" i="72"/>
  <c r="M9" i="72" s="1"/>
  <c r="B49" i="88" l="1"/>
  <c r="B49" i="42"/>
  <c r="L13" i="71"/>
  <c r="K13" i="71"/>
  <c r="M13" i="71" s="1"/>
  <c r="L12" i="71"/>
  <c r="K12" i="71"/>
  <c r="M12" i="71" s="1"/>
  <c r="L11" i="71"/>
  <c r="K11" i="71"/>
  <c r="M11" i="71" s="1"/>
  <c r="L10" i="71"/>
  <c r="K10" i="71"/>
  <c r="M10" i="71" s="1"/>
  <c r="L9" i="71"/>
  <c r="K9" i="71"/>
  <c r="M9" i="71" s="1"/>
  <c r="C49" i="42" l="1"/>
  <c r="D49" i="42" s="1"/>
  <c r="C49" i="88"/>
  <c r="D49" i="88" s="1"/>
  <c r="L13" i="70"/>
  <c r="K13" i="70"/>
  <c r="M13" i="70" s="1"/>
  <c r="L12" i="70"/>
  <c r="K12" i="70"/>
  <c r="M12" i="70" s="1"/>
  <c r="L11" i="70"/>
  <c r="K11" i="70"/>
  <c r="M11" i="70" s="1"/>
  <c r="L10" i="70"/>
  <c r="K10" i="70"/>
  <c r="M10" i="70" s="1"/>
  <c r="L9" i="70"/>
  <c r="K9" i="70"/>
  <c r="M9" i="70" s="1"/>
  <c r="L13" i="69" l="1"/>
  <c r="K13" i="69"/>
  <c r="M13" i="69" s="1"/>
  <c r="L12" i="69"/>
  <c r="K12" i="69"/>
  <c r="M12" i="69" s="1"/>
  <c r="L11" i="69"/>
  <c r="K11" i="69"/>
  <c r="M11" i="69" s="1"/>
  <c r="L10" i="69"/>
  <c r="K10" i="69"/>
  <c r="M10" i="69" s="1"/>
  <c r="L9" i="69"/>
  <c r="K9" i="69"/>
  <c r="M9" i="69" s="1"/>
  <c r="L13" i="68" l="1"/>
  <c r="K13" i="68"/>
  <c r="M13" i="68" s="1"/>
  <c r="L12" i="68"/>
  <c r="K12" i="68"/>
  <c r="M12" i="68" s="1"/>
  <c r="L11" i="68"/>
  <c r="K11" i="68"/>
  <c r="M11" i="68" s="1"/>
  <c r="L10" i="68"/>
  <c r="K10" i="68"/>
  <c r="M10" i="68" s="1"/>
  <c r="L9" i="68"/>
  <c r="K9" i="68"/>
  <c r="M9" i="68" s="1"/>
  <c r="L13" i="67" l="1"/>
  <c r="K13" i="67"/>
  <c r="M13" i="67" s="1"/>
  <c r="L12" i="67"/>
  <c r="K12" i="67"/>
  <c r="M12" i="67" s="1"/>
  <c r="L11" i="67"/>
  <c r="K11" i="67"/>
  <c r="M11" i="67" s="1"/>
  <c r="L10" i="67"/>
  <c r="K10" i="67"/>
  <c r="M10" i="67" s="1"/>
  <c r="L9" i="67"/>
  <c r="K9" i="67"/>
  <c r="M9" i="67" s="1"/>
  <c r="B48" i="42" l="1"/>
  <c r="B48" i="88"/>
  <c r="C48" i="88"/>
  <c r="C48" i="42"/>
  <c r="L13" i="66"/>
  <c r="K13" i="66"/>
  <c r="M13" i="66" s="1"/>
  <c r="L12" i="66"/>
  <c r="K12" i="66"/>
  <c r="M12" i="66" s="1"/>
  <c r="L11" i="66"/>
  <c r="K11" i="66"/>
  <c r="M11" i="66" s="1"/>
  <c r="L10" i="66"/>
  <c r="K10" i="66"/>
  <c r="M10" i="66" s="1"/>
  <c r="L9" i="66"/>
  <c r="K9" i="66"/>
  <c r="M9" i="66" s="1"/>
  <c r="D48" i="88" l="1"/>
  <c r="D48" i="42"/>
  <c r="L13" i="65"/>
  <c r="K13" i="65"/>
  <c r="M13" i="65" s="1"/>
  <c r="L12" i="65"/>
  <c r="K12" i="65"/>
  <c r="M12" i="65" s="1"/>
  <c r="L11" i="65"/>
  <c r="K11" i="65"/>
  <c r="M11" i="65" s="1"/>
  <c r="L10" i="65"/>
  <c r="K10" i="65"/>
  <c r="M10" i="65" s="1"/>
  <c r="L9" i="65"/>
  <c r="K9" i="65"/>
  <c r="M9" i="65" s="1"/>
  <c r="L13" i="64" l="1"/>
  <c r="K13" i="64"/>
  <c r="M13" i="64" s="1"/>
  <c r="L12" i="64"/>
  <c r="K12" i="64"/>
  <c r="M12" i="64" s="1"/>
  <c r="L11" i="64"/>
  <c r="K11" i="64"/>
  <c r="M11" i="64" s="1"/>
  <c r="L10" i="64"/>
  <c r="K10" i="64"/>
  <c r="M10" i="64" s="1"/>
  <c r="L9" i="64"/>
  <c r="K9" i="64"/>
  <c r="M9" i="64" s="1"/>
  <c r="L13" i="63" l="1"/>
  <c r="K13" i="63"/>
  <c r="M13" i="63" s="1"/>
  <c r="L12" i="63"/>
  <c r="K12" i="63"/>
  <c r="M12" i="63" s="1"/>
  <c r="L11" i="63"/>
  <c r="K11" i="63"/>
  <c r="M11" i="63" s="1"/>
  <c r="L10" i="63"/>
  <c r="K10" i="63"/>
  <c r="M10" i="63" s="1"/>
  <c r="L9" i="63"/>
  <c r="K9" i="63"/>
  <c r="M9" i="63" s="1"/>
  <c r="B47" i="88" l="1"/>
  <c r="B47" i="42"/>
  <c r="C47" i="88"/>
  <c r="C47" i="42"/>
  <c r="L13" i="62"/>
  <c r="K13" i="62"/>
  <c r="M13" i="62" s="1"/>
  <c r="L12" i="62"/>
  <c r="K12" i="62"/>
  <c r="M12" i="62" s="1"/>
  <c r="L11" i="62"/>
  <c r="K11" i="62"/>
  <c r="M11" i="62" s="1"/>
  <c r="L10" i="62"/>
  <c r="K10" i="62"/>
  <c r="M10" i="62" s="1"/>
  <c r="L9" i="62"/>
  <c r="K9" i="62"/>
  <c r="M9" i="62" s="1"/>
  <c r="L13" i="61"/>
  <c r="K13" i="61"/>
  <c r="M13" i="61" s="1"/>
  <c r="L12" i="61"/>
  <c r="K12" i="61"/>
  <c r="M12" i="61" s="1"/>
  <c r="L11" i="61"/>
  <c r="K11" i="61"/>
  <c r="M11" i="61" s="1"/>
  <c r="L10" i="61"/>
  <c r="K10" i="61"/>
  <c r="M10" i="61" s="1"/>
  <c r="L9" i="61"/>
  <c r="K9" i="61"/>
  <c r="M9" i="61" s="1"/>
  <c r="L13" i="60"/>
  <c r="K13" i="60"/>
  <c r="M13" i="60" s="1"/>
  <c r="L12" i="60"/>
  <c r="K12" i="60"/>
  <c r="M12" i="60" s="1"/>
  <c r="L11" i="60"/>
  <c r="K11" i="60"/>
  <c r="M11" i="60" s="1"/>
  <c r="L10" i="60"/>
  <c r="K10" i="60"/>
  <c r="M10" i="60" s="1"/>
  <c r="L9" i="60"/>
  <c r="K9" i="60"/>
  <c r="M9" i="60" s="1"/>
  <c r="D47" i="42" l="1"/>
  <c r="D47" i="88"/>
  <c r="L13" i="59"/>
  <c r="K13" i="59"/>
  <c r="M13" i="59" s="1"/>
  <c r="L12" i="59"/>
  <c r="K12" i="59"/>
  <c r="M12" i="59" s="1"/>
  <c r="L11" i="59"/>
  <c r="K11" i="59"/>
  <c r="M11" i="59" s="1"/>
  <c r="L10" i="59"/>
  <c r="K10" i="59"/>
  <c r="M10" i="59" s="1"/>
  <c r="L9" i="59"/>
  <c r="K9" i="59"/>
  <c r="M9" i="59" s="1"/>
  <c r="L13" i="58" l="1"/>
  <c r="K13" i="58"/>
  <c r="M13" i="58" s="1"/>
  <c r="L12" i="58"/>
  <c r="K12" i="58"/>
  <c r="M12" i="58" s="1"/>
  <c r="L11" i="58"/>
  <c r="K11" i="58"/>
  <c r="M11" i="58" s="1"/>
  <c r="L10" i="58"/>
  <c r="K10" i="58"/>
  <c r="M10" i="58" s="1"/>
  <c r="L9" i="58"/>
  <c r="K9" i="58"/>
  <c r="M9" i="58" s="1"/>
  <c r="L13" i="57"/>
  <c r="K13" i="57"/>
  <c r="M13" i="57" s="1"/>
  <c r="L12" i="57"/>
  <c r="K12" i="57"/>
  <c r="M12" i="57" s="1"/>
  <c r="L11" i="57"/>
  <c r="K11" i="57"/>
  <c r="M11" i="57" s="1"/>
  <c r="L10" i="57"/>
  <c r="K10" i="57"/>
  <c r="M10" i="57" s="1"/>
  <c r="L9" i="57"/>
  <c r="K9" i="57"/>
  <c r="M9" i="57" s="1"/>
  <c r="L13" i="56"/>
  <c r="K13" i="56"/>
  <c r="M13" i="56" s="1"/>
  <c r="L12" i="56"/>
  <c r="K12" i="56"/>
  <c r="M12" i="56" s="1"/>
  <c r="L11" i="56"/>
  <c r="K11" i="56"/>
  <c r="M11" i="56" s="1"/>
  <c r="L10" i="56"/>
  <c r="K10" i="56"/>
  <c r="M10" i="56" s="1"/>
  <c r="L9" i="56"/>
  <c r="K9" i="56"/>
  <c r="M9" i="56" s="1"/>
  <c r="L13" i="55"/>
  <c r="K13" i="55"/>
  <c r="M13" i="55" s="1"/>
  <c r="L12" i="55"/>
  <c r="K12" i="55"/>
  <c r="M12" i="55" s="1"/>
  <c r="L11" i="55"/>
  <c r="K11" i="55"/>
  <c r="M11" i="55" s="1"/>
  <c r="L10" i="55"/>
  <c r="K10" i="55"/>
  <c r="M10" i="55" s="1"/>
  <c r="L9" i="55"/>
  <c r="K9" i="55"/>
  <c r="M9" i="55" s="1"/>
  <c r="L13" i="54"/>
  <c r="K13" i="54"/>
  <c r="M13" i="54" s="1"/>
  <c r="L12" i="54"/>
  <c r="K12" i="54"/>
  <c r="M12" i="54" s="1"/>
  <c r="L11" i="54"/>
  <c r="K11" i="54"/>
  <c r="M11" i="54" s="1"/>
  <c r="L10" i="54"/>
  <c r="K10" i="54"/>
  <c r="M10" i="54" s="1"/>
  <c r="L9" i="54"/>
  <c r="K9" i="54"/>
  <c r="M9" i="54" s="1"/>
  <c r="B46" i="42" l="1"/>
  <c r="B46" i="88"/>
  <c r="C46" i="42"/>
  <c r="C46" i="88"/>
  <c r="B45" i="88"/>
  <c r="B45" i="42"/>
  <c r="C45" i="88"/>
  <c r="C45" i="42"/>
  <c r="L13" i="53"/>
  <c r="K13" i="53"/>
  <c r="M13" i="53" s="1"/>
  <c r="L12" i="53"/>
  <c r="K12" i="53"/>
  <c r="M12" i="53" s="1"/>
  <c r="L11" i="53"/>
  <c r="K11" i="53"/>
  <c r="M11" i="53" s="1"/>
  <c r="L10" i="53"/>
  <c r="K10" i="53"/>
  <c r="M10" i="53" s="1"/>
  <c r="L9" i="53"/>
  <c r="K9" i="53"/>
  <c r="M9" i="53" s="1"/>
  <c r="L13" i="52"/>
  <c r="K13" i="52"/>
  <c r="M13" i="52" s="1"/>
  <c r="L12" i="52"/>
  <c r="K12" i="52"/>
  <c r="M12" i="52" s="1"/>
  <c r="L11" i="52"/>
  <c r="K11" i="52"/>
  <c r="M11" i="52" s="1"/>
  <c r="L10" i="52"/>
  <c r="K10" i="52"/>
  <c r="M10" i="52" s="1"/>
  <c r="L9" i="52"/>
  <c r="K9" i="52"/>
  <c r="M9" i="52" s="1"/>
  <c r="D45" i="42" l="1"/>
  <c r="D46" i="88"/>
  <c r="D45" i="88"/>
  <c r="D46" i="42"/>
  <c r="L13" i="51"/>
  <c r="K13" i="51"/>
  <c r="M13" i="51" s="1"/>
  <c r="L12" i="51"/>
  <c r="K12" i="51"/>
  <c r="M12" i="51" s="1"/>
  <c r="L11" i="51"/>
  <c r="K11" i="51"/>
  <c r="M11" i="51" s="1"/>
  <c r="L10" i="51"/>
  <c r="K10" i="51"/>
  <c r="M10" i="51" s="1"/>
  <c r="L9" i="51"/>
  <c r="K9" i="51"/>
  <c r="M9" i="51" s="1"/>
  <c r="L13" i="50" l="1"/>
  <c r="K13" i="50"/>
  <c r="M13" i="50" s="1"/>
  <c r="L12" i="50"/>
  <c r="K12" i="50"/>
  <c r="M12" i="50" s="1"/>
  <c r="L11" i="50"/>
  <c r="K11" i="50"/>
  <c r="M11" i="50" s="1"/>
  <c r="L10" i="50"/>
  <c r="K10" i="50"/>
  <c r="M10" i="50" s="1"/>
  <c r="L9" i="50"/>
  <c r="K9" i="50"/>
  <c r="M9" i="50" s="1"/>
  <c r="B44" i="42" l="1"/>
  <c r="B44" i="88"/>
  <c r="C44" i="42"/>
  <c r="C44" i="88"/>
  <c r="L13" i="49"/>
  <c r="K13" i="49"/>
  <c r="M13" i="49" s="1"/>
  <c r="L12" i="49"/>
  <c r="K12" i="49"/>
  <c r="M12" i="49" s="1"/>
  <c r="L11" i="49"/>
  <c r="K11" i="49"/>
  <c r="M11" i="49" s="1"/>
  <c r="L10" i="49"/>
  <c r="K10" i="49"/>
  <c r="M10" i="49" s="1"/>
  <c r="L9" i="49"/>
  <c r="K9" i="49"/>
  <c r="M9" i="49" s="1"/>
  <c r="D44" i="88" l="1"/>
  <c r="D44" i="42"/>
  <c r="L13" i="48"/>
  <c r="K13" i="48"/>
  <c r="M13" i="48" s="1"/>
  <c r="L12" i="48"/>
  <c r="K12" i="48"/>
  <c r="M12" i="48" s="1"/>
  <c r="L11" i="48"/>
  <c r="K11" i="48"/>
  <c r="M11" i="48" s="1"/>
  <c r="L10" i="48"/>
  <c r="K10" i="48"/>
  <c r="M10" i="48" s="1"/>
  <c r="L9" i="48"/>
  <c r="K9" i="48"/>
  <c r="M9" i="48" s="1"/>
  <c r="L13" i="47" l="1"/>
  <c r="K13" i="47"/>
  <c r="M13" i="47" s="1"/>
  <c r="L12" i="47"/>
  <c r="K12" i="47"/>
  <c r="M12" i="47" s="1"/>
  <c r="L11" i="47"/>
  <c r="K11" i="47"/>
  <c r="M11" i="47" s="1"/>
  <c r="L10" i="47"/>
  <c r="K10" i="47"/>
  <c r="M10" i="47" s="1"/>
  <c r="L9" i="47"/>
  <c r="K9" i="47"/>
  <c r="M9" i="47" s="1"/>
  <c r="L13" i="46" l="1"/>
  <c r="K13" i="46"/>
  <c r="M13" i="46" s="1"/>
  <c r="L12" i="46"/>
  <c r="K12" i="46"/>
  <c r="M12" i="46" s="1"/>
  <c r="L11" i="46"/>
  <c r="K11" i="46"/>
  <c r="M11" i="46" s="1"/>
  <c r="L10" i="46"/>
  <c r="K10" i="46"/>
  <c r="M10" i="46" s="1"/>
  <c r="L9" i="46"/>
  <c r="K9" i="46"/>
  <c r="M9" i="46" s="1"/>
  <c r="L13" i="45" l="1"/>
  <c r="K13" i="45"/>
  <c r="M13" i="45" s="1"/>
  <c r="L12" i="45"/>
  <c r="K12" i="45"/>
  <c r="M12" i="45" s="1"/>
  <c r="L11" i="45"/>
  <c r="K11" i="45"/>
  <c r="M11" i="45" s="1"/>
  <c r="L10" i="45"/>
  <c r="K10" i="45"/>
  <c r="M10" i="45" s="1"/>
  <c r="L9" i="45"/>
  <c r="K9" i="45"/>
  <c r="M9" i="45" s="1"/>
  <c r="L13" i="44"/>
  <c r="K13" i="44"/>
  <c r="M13" i="44" s="1"/>
  <c r="L12" i="44"/>
  <c r="K12" i="44"/>
  <c r="M12" i="44" s="1"/>
  <c r="L11" i="44"/>
  <c r="K11" i="44"/>
  <c r="M11" i="44" s="1"/>
  <c r="L10" i="44"/>
  <c r="K10" i="44"/>
  <c r="M10" i="44" s="1"/>
  <c r="L9" i="44"/>
  <c r="K9" i="44"/>
  <c r="M9" i="44" s="1"/>
  <c r="L13" i="43"/>
  <c r="K13" i="43"/>
  <c r="M13" i="43" s="1"/>
  <c r="L12" i="43"/>
  <c r="K12" i="43"/>
  <c r="M12" i="43" s="1"/>
  <c r="L11" i="43"/>
  <c r="K11" i="43"/>
  <c r="M11" i="43" s="1"/>
  <c r="L10" i="43"/>
  <c r="K10" i="43"/>
  <c r="M10" i="43" s="1"/>
  <c r="L9" i="43"/>
  <c r="K9" i="43"/>
  <c r="M9" i="43" s="1"/>
  <c r="L13" i="41"/>
  <c r="K13" i="41"/>
  <c r="M13" i="41" s="1"/>
  <c r="L12" i="41"/>
  <c r="K12" i="41"/>
  <c r="M12" i="41" s="1"/>
  <c r="L11" i="41"/>
  <c r="K11" i="41"/>
  <c r="M11" i="41" s="1"/>
  <c r="L10" i="41"/>
  <c r="K10" i="41"/>
  <c r="M10" i="41" s="1"/>
  <c r="L9" i="41"/>
  <c r="K9" i="41"/>
  <c r="M9" i="41" s="1"/>
  <c r="L13" i="40"/>
  <c r="K13" i="40"/>
  <c r="M13" i="40" s="1"/>
  <c r="L12" i="40"/>
  <c r="K12" i="40"/>
  <c r="M12" i="40" s="1"/>
  <c r="L11" i="40"/>
  <c r="K11" i="40"/>
  <c r="M11" i="40" s="1"/>
  <c r="L10" i="40"/>
  <c r="K10" i="40"/>
  <c r="M10" i="40" s="1"/>
  <c r="L9" i="40"/>
  <c r="K9" i="40"/>
  <c r="M9" i="40" s="1"/>
  <c r="L13" i="39"/>
  <c r="K13" i="39"/>
  <c r="M13" i="39" s="1"/>
  <c r="L12" i="39"/>
  <c r="K12" i="39"/>
  <c r="M12" i="39" s="1"/>
  <c r="L11" i="39"/>
  <c r="K11" i="39"/>
  <c r="M11" i="39" s="1"/>
  <c r="L10" i="39"/>
  <c r="K10" i="39"/>
  <c r="M10" i="39" s="1"/>
  <c r="L9" i="39"/>
  <c r="K9" i="39"/>
  <c r="M9" i="39" s="1"/>
  <c r="L13" i="38"/>
  <c r="K13" i="38"/>
  <c r="M13" i="38" s="1"/>
  <c r="L12" i="38"/>
  <c r="K12" i="38"/>
  <c r="M12" i="38" s="1"/>
  <c r="L11" i="38"/>
  <c r="K11" i="38"/>
  <c r="M11" i="38" s="1"/>
  <c r="L10" i="38"/>
  <c r="K10" i="38"/>
  <c r="M10" i="38" s="1"/>
  <c r="L9" i="38"/>
  <c r="K9" i="38"/>
  <c r="M9" i="38" s="1"/>
  <c r="L13" i="37"/>
  <c r="K13" i="37"/>
  <c r="M13" i="37" s="1"/>
  <c r="L12" i="37"/>
  <c r="K12" i="37"/>
  <c r="M12" i="37" s="1"/>
  <c r="L11" i="37"/>
  <c r="K11" i="37"/>
  <c r="M11" i="37" s="1"/>
  <c r="L10" i="37"/>
  <c r="K10" i="37"/>
  <c r="M10" i="37" s="1"/>
  <c r="L9" i="37"/>
  <c r="K9" i="37"/>
  <c r="M9" i="37" s="1"/>
  <c r="L13" i="36"/>
  <c r="K13" i="36"/>
  <c r="M13" i="36" s="1"/>
  <c r="L12" i="36"/>
  <c r="K12" i="36"/>
  <c r="M12" i="36" s="1"/>
  <c r="L11" i="36"/>
  <c r="K11" i="36"/>
  <c r="M11" i="36" s="1"/>
  <c r="L10" i="36"/>
  <c r="K10" i="36"/>
  <c r="M10" i="36" s="1"/>
  <c r="L9" i="36"/>
  <c r="K9" i="36"/>
  <c r="M9" i="36" s="1"/>
  <c r="L13" i="35"/>
  <c r="K13" i="35"/>
  <c r="M13" i="35" s="1"/>
  <c r="L12" i="35"/>
  <c r="K12" i="35"/>
  <c r="M12" i="35" s="1"/>
  <c r="L11" i="35"/>
  <c r="K11" i="35"/>
  <c r="M11" i="35" s="1"/>
  <c r="L10" i="35"/>
  <c r="K10" i="35"/>
  <c r="M10" i="35" s="1"/>
  <c r="L9" i="35"/>
  <c r="K9" i="35"/>
  <c r="M9" i="35" s="1"/>
  <c r="C41" i="88" l="1"/>
  <c r="C41" i="42"/>
  <c r="B41" i="42"/>
  <c r="B41" i="88"/>
  <c r="B42" i="88"/>
  <c r="B42" i="42"/>
  <c r="C42" i="42"/>
  <c r="C42" i="88"/>
  <c r="B43" i="88"/>
  <c r="B43" i="42"/>
  <c r="C43" i="88"/>
  <c r="C43" i="42"/>
  <c r="L13" i="34"/>
  <c r="K13" i="34"/>
  <c r="M13" i="34" s="1"/>
  <c r="L12" i="34"/>
  <c r="K12" i="34"/>
  <c r="M12" i="34" s="1"/>
  <c r="L11" i="34"/>
  <c r="K11" i="34"/>
  <c r="M11" i="34" s="1"/>
  <c r="L10" i="34"/>
  <c r="K10" i="34"/>
  <c r="M10" i="34" s="1"/>
  <c r="L9" i="34"/>
  <c r="K9" i="34"/>
  <c r="M9" i="34" s="1"/>
  <c r="L13" i="33"/>
  <c r="K13" i="33"/>
  <c r="M13" i="33" s="1"/>
  <c r="L12" i="33"/>
  <c r="K12" i="33"/>
  <c r="M12" i="33" s="1"/>
  <c r="L11" i="33"/>
  <c r="K11" i="33"/>
  <c r="M11" i="33" s="1"/>
  <c r="L10" i="33"/>
  <c r="K10" i="33"/>
  <c r="M10" i="33" s="1"/>
  <c r="L9" i="33"/>
  <c r="K9" i="33"/>
  <c r="M9" i="33" s="1"/>
  <c r="D41" i="88" l="1"/>
  <c r="D43" i="42"/>
  <c r="D42" i="42"/>
  <c r="D41" i="42"/>
  <c r="D43" i="88"/>
  <c r="D42" i="88"/>
  <c r="L13" i="32"/>
  <c r="K13" i="32"/>
  <c r="M13" i="32" s="1"/>
  <c r="L12" i="32"/>
  <c r="K12" i="32"/>
  <c r="M12" i="32" s="1"/>
  <c r="L11" i="32"/>
  <c r="K11" i="32"/>
  <c r="M11" i="32" s="1"/>
  <c r="L10" i="32"/>
  <c r="K10" i="32"/>
  <c r="M10" i="32" s="1"/>
  <c r="L9" i="32"/>
  <c r="K9" i="32"/>
  <c r="M9" i="32" s="1"/>
  <c r="L13" i="31"/>
  <c r="K13" i="31"/>
  <c r="M13" i="31" s="1"/>
  <c r="L12" i="31"/>
  <c r="K12" i="31"/>
  <c r="M12" i="31" s="1"/>
  <c r="L11" i="31"/>
  <c r="K11" i="31"/>
  <c r="M11" i="31" s="1"/>
  <c r="L10" i="31"/>
  <c r="K10" i="31"/>
  <c r="M10" i="31" s="1"/>
  <c r="L9" i="31"/>
  <c r="K9" i="31"/>
  <c r="M9" i="31" s="1"/>
  <c r="L13" i="30"/>
  <c r="K13" i="30"/>
  <c r="M13" i="30" s="1"/>
  <c r="L12" i="30"/>
  <c r="K12" i="30"/>
  <c r="M12" i="30" s="1"/>
  <c r="L11" i="30"/>
  <c r="K11" i="30"/>
  <c r="M11" i="30" s="1"/>
  <c r="L10" i="30"/>
  <c r="K10" i="30"/>
  <c r="M10" i="30" s="1"/>
  <c r="L9" i="30"/>
  <c r="K9" i="30"/>
  <c r="M9" i="30" s="1"/>
  <c r="L13" i="29"/>
  <c r="K13" i="29"/>
  <c r="M13" i="29" s="1"/>
  <c r="L12" i="29"/>
  <c r="K12" i="29"/>
  <c r="M12" i="29" s="1"/>
  <c r="L11" i="29"/>
  <c r="K11" i="29"/>
  <c r="M11" i="29" s="1"/>
  <c r="L10" i="29"/>
  <c r="K10" i="29"/>
  <c r="M10" i="29" s="1"/>
  <c r="L9" i="29"/>
  <c r="K9" i="29"/>
  <c r="M9" i="29" s="1"/>
  <c r="L13" i="28"/>
  <c r="K13" i="28"/>
  <c r="M13" i="28" s="1"/>
  <c r="L12" i="28"/>
  <c r="K12" i="28"/>
  <c r="M12" i="28" s="1"/>
  <c r="L11" i="28"/>
  <c r="K11" i="28"/>
  <c r="M11" i="28" s="1"/>
  <c r="L10" i="28"/>
  <c r="K10" i="28"/>
  <c r="M10" i="28" s="1"/>
  <c r="L9" i="28"/>
  <c r="K9" i="28"/>
  <c r="M9" i="28" s="1"/>
  <c r="L13" i="27"/>
  <c r="K13" i="27"/>
  <c r="M13" i="27" s="1"/>
  <c r="L12" i="27"/>
  <c r="K12" i="27"/>
  <c r="M12" i="27" s="1"/>
  <c r="L11" i="27"/>
  <c r="K11" i="27"/>
  <c r="M11" i="27" s="1"/>
  <c r="L10" i="27"/>
  <c r="K10" i="27"/>
  <c r="M10" i="27" s="1"/>
  <c r="L9" i="27"/>
  <c r="K9" i="27"/>
  <c r="M9" i="27" s="1"/>
  <c r="L13" i="26"/>
  <c r="K13" i="26"/>
  <c r="M13" i="26" s="1"/>
  <c r="L12" i="26"/>
  <c r="K12" i="26"/>
  <c r="M12" i="26" s="1"/>
  <c r="L11" i="26"/>
  <c r="K11" i="26"/>
  <c r="M11" i="26" s="1"/>
  <c r="L10" i="26"/>
  <c r="K10" i="26"/>
  <c r="M10" i="26" s="1"/>
  <c r="L9" i="26"/>
  <c r="K9" i="26"/>
  <c r="M9" i="26" s="1"/>
  <c r="L13" i="25"/>
  <c r="K13" i="25"/>
  <c r="M13" i="25" s="1"/>
  <c r="L12" i="25"/>
  <c r="K12" i="25"/>
  <c r="M12" i="25" s="1"/>
  <c r="L11" i="25"/>
  <c r="K11" i="25"/>
  <c r="M11" i="25" s="1"/>
  <c r="L10" i="25"/>
  <c r="K10" i="25"/>
  <c r="M10" i="25" s="1"/>
  <c r="L9" i="25"/>
  <c r="K9" i="25"/>
  <c r="M9" i="25" s="1"/>
  <c r="L13" i="24"/>
  <c r="K13" i="24"/>
  <c r="M13" i="24" s="1"/>
  <c r="L12" i="24"/>
  <c r="K12" i="24"/>
  <c r="M12" i="24" s="1"/>
  <c r="L11" i="24"/>
  <c r="K11" i="24"/>
  <c r="M11" i="24" s="1"/>
  <c r="L10" i="24"/>
  <c r="K10" i="24"/>
  <c r="M10" i="24" s="1"/>
  <c r="L9" i="24"/>
  <c r="K9" i="24"/>
  <c r="M9" i="24" s="1"/>
  <c r="L13" i="23"/>
  <c r="K13" i="23"/>
  <c r="M13" i="23" s="1"/>
  <c r="L12" i="23"/>
  <c r="K12" i="23"/>
  <c r="M12" i="23" s="1"/>
  <c r="L11" i="23"/>
  <c r="K11" i="23"/>
  <c r="M11" i="23" s="1"/>
  <c r="L10" i="23"/>
  <c r="K10" i="23"/>
  <c r="M10" i="23" s="1"/>
  <c r="L9" i="23"/>
  <c r="K9" i="23"/>
  <c r="M9" i="23" s="1"/>
  <c r="L13" i="22"/>
  <c r="K13" i="22"/>
  <c r="M13" i="22" s="1"/>
  <c r="L12" i="22"/>
  <c r="K12" i="22"/>
  <c r="M12" i="22" s="1"/>
  <c r="L11" i="22"/>
  <c r="K11" i="22"/>
  <c r="M11" i="22" s="1"/>
  <c r="L10" i="22"/>
  <c r="K10" i="22"/>
  <c r="M10" i="22" s="1"/>
  <c r="L9" i="22"/>
  <c r="K9" i="22"/>
  <c r="M9" i="22" s="1"/>
  <c r="L13" i="21"/>
  <c r="K13" i="21"/>
  <c r="M13" i="21" s="1"/>
  <c r="L12" i="21"/>
  <c r="K12" i="21"/>
  <c r="M12" i="21" s="1"/>
  <c r="L11" i="21"/>
  <c r="K11" i="21"/>
  <c r="M11" i="21" s="1"/>
  <c r="L10" i="21"/>
  <c r="K10" i="21"/>
  <c r="M10" i="21" s="1"/>
  <c r="L9" i="21"/>
  <c r="K9" i="21"/>
  <c r="M9" i="21" s="1"/>
  <c r="L13" i="20"/>
  <c r="K13" i="20"/>
  <c r="M13" i="20" s="1"/>
  <c r="L12" i="20"/>
  <c r="K12" i="20"/>
  <c r="M12" i="20" s="1"/>
  <c r="L11" i="20"/>
  <c r="K11" i="20"/>
  <c r="M11" i="20" s="1"/>
  <c r="L10" i="20"/>
  <c r="K10" i="20"/>
  <c r="M10" i="20" s="1"/>
  <c r="L9" i="20"/>
  <c r="K9" i="20"/>
  <c r="M9" i="20" s="1"/>
  <c r="L13" i="19"/>
  <c r="K13" i="19"/>
  <c r="M13" i="19" s="1"/>
  <c r="L12" i="19"/>
  <c r="K12" i="19"/>
  <c r="M12" i="19" s="1"/>
  <c r="L11" i="19"/>
  <c r="K11" i="19"/>
  <c r="M11" i="19" s="1"/>
  <c r="L10" i="19"/>
  <c r="K10" i="19"/>
  <c r="M10" i="19" s="1"/>
  <c r="L9" i="19"/>
  <c r="K9" i="19"/>
  <c r="M9" i="19" s="1"/>
  <c r="L13" i="18"/>
  <c r="K13" i="18"/>
  <c r="M13" i="18" s="1"/>
  <c r="L12" i="18"/>
  <c r="K12" i="18"/>
  <c r="M12" i="18" s="1"/>
  <c r="L11" i="18"/>
  <c r="K11" i="18"/>
  <c r="M11" i="18" s="1"/>
  <c r="L10" i="18"/>
  <c r="K10" i="18"/>
  <c r="M10" i="18" s="1"/>
  <c r="L9" i="18"/>
  <c r="K9" i="18"/>
  <c r="M9" i="18" s="1"/>
  <c r="L13" i="17"/>
  <c r="K13" i="17"/>
  <c r="M13" i="17" s="1"/>
  <c r="L12" i="17"/>
  <c r="K12" i="17"/>
  <c r="M12" i="17" s="1"/>
  <c r="L11" i="17"/>
  <c r="K11" i="17"/>
  <c r="M11" i="17" s="1"/>
  <c r="L10" i="17"/>
  <c r="K10" i="17"/>
  <c r="M10" i="17" s="1"/>
  <c r="L9" i="17"/>
  <c r="K9" i="17"/>
  <c r="M9" i="17" s="1"/>
  <c r="B38" i="88" l="1"/>
  <c r="B38" i="42"/>
  <c r="C38" i="88"/>
  <c r="C38" i="42"/>
  <c r="C37" i="88"/>
  <c r="C37" i="42"/>
  <c r="B37" i="42"/>
  <c r="D37" i="42" s="1"/>
  <c r="B37" i="88"/>
  <c r="B39" i="42"/>
  <c r="B39" i="88"/>
  <c r="C39" i="88"/>
  <c r="C39" i="42"/>
  <c r="C40" i="42"/>
  <c r="C40" i="88"/>
  <c r="B40" i="88"/>
  <c r="B40" i="42"/>
  <c r="L13" i="16"/>
  <c r="K13" i="16"/>
  <c r="M13" i="16" s="1"/>
  <c r="L12" i="16"/>
  <c r="K12" i="16"/>
  <c r="M12" i="16" s="1"/>
  <c r="L11" i="16"/>
  <c r="K11" i="16"/>
  <c r="M11" i="16" s="1"/>
  <c r="L10" i="16"/>
  <c r="K10" i="16"/>
  <c r="M10" i="16" s="1"/>
  <c r="L9" i="16"/>
  <c r="K9" i="16"/>
  <c r="M9" i="16" s="1"/>
  <c r="L13" i="15"/>
  <c r="K13" i="15"/>
  <c r="M13" i="15" s="1"/>
  <c r="L12" i="15"/>
  <c r="K12" i="15"/>
  <c r="M12" i="15" s="1"/>
  <c r="L11" i="15"/>
  <c r="K11" i="15"/>
  <c r="M11" i="15" s="1"/>
  <c r="L10" i="15"/>
  <c r="K10" i="15"/>
  <c r="M10" i="15" s="1"/>
  <c r="L9" i="15"/>
  <c r="K9" i="15"/>
  <c r="M9" i="15" s="1"/>
  <c r="L13" i="14"/>
  <c r="K13" i="14"/>
  <c r="M13" i="14" s="1"/>
  <c r="L12" i="14"/>
  <c r="K12" i="14"/>
  <c r="M12" i="14" s="1"/>
  <c r="L11" i="14"/>
  <c r="K11" i="14"/>
  <c r="M11" i="14" s="1"/>
  <c r="L10" i="14"/>
  <c r="K10" i="14"/>
  <c r="M10" i="14" s="1"/>
  <c r="L9" i="14"/>
  <c r="K9" i="14"/>
  <c r="M9" i="14" s="1"/>
  <c r="L13" i="13"/>
  <c r="K13" i="13"/>
  <c r="M13" i="13" s="1"/>
  <c r="L12" i="13"/>
  <c r="K12" i="13"/>
  <c r="M12" i="13" s="1"/>
  <c r="L11" i="13"/>
  <c r="K11" i="13"/>
  <c r="M11" i="13" s="1"/>
  <c r="L10" i="13"/>
  <c r="K10" i="13"/>
  <c r="M10" i="13" s="1"/>
  <c r="L9" i="13"/>
  <c r="K9" i="13"/>
  <c r="M9" i="13" s="1"/>
  <c r="L13" i="12"/>
  <c r="K13" i="12"/>
  <c r="M13" i="12" s="1"/>
  <c r="L12" i="12"/>
  <c r="K12" i="12"/>
  <c r="M12" i="12" s="1"/>
  <c r="L11" i="12"/>
  <c r="K11" i="12"/>
  <c r="M11" i="12" s="1"/>
  <c r="L10" i="12"/>
  <c r="K10" i="12"/>
  <c r="M10" i="12" s="1"/>
  <c r="L9" i="12"/>
  <c r="K9" i="12"/>
  <c r="M9" i="12" s="1"/>
  <c r="L13" i="11"/>
  <c r="K13" i="11"/>
  <c r="M13" i="11" s="1"/>
  <c r="L12" i="11"/>
  <c r="K12" i="11"/>
  <c r="M12" i="11" s="1"/>
  <c r="L11" i="11"/>
  <c r="K11" i="11"/>
  <c r="M11" i="11" s="1"/>
  <c r="L10" i="11"/>
  <c r="K10" i="11"/>
  <c r="M10" i="11" s="1"/>
  <c r="L9" i="11"/>
  <c r="K9" i="11"/>
  <c r="M9" i="11" s="1"/>
  <c r="D40" i="42" l="1"/>
  <c r="D39" i="42"/>
  <c r="D40" i="88"/>
  <c r="D38" i="88"/>
  <c r="D39" i="88"/>
  <c r="D37" i="88"/>
  <c r="B36" i="88"/>
  <c r="B36" i="42"/>
  <c r="C36" i="42"/>
  <c r="C36" i="88"/>
  <c r="D38" i="42"/>
  <c r="L13" i="10"/>
  <c r="K13" i="10"/>
  <c r="M13" i="10" s="1"/>
  <c r="L12" i="10"/>
  <c r="K12" i="10"/>
  <c r="M12" i="10" s="1"/>
  <c r="L11" i="10"/>
  <c r="K11" i="10"/>
  <c r="M11" i="10" s="1"/>
  <c r="L10" i="10"/>
  <c r="K10" i="10"/>
  <c r="M10" i="10" s="1"/>
  <c r="L9" i="10"/>
  <c r="K9" i="10"/>
  <c r="M9" i="10" s="1"/>
  <c r="L13" i="9"/>
  <c r="K13" i="9"/>
  <c r="M13" i="9" s="1"/>
  <c r="L12" i="9"/>
  <c r="K12" i="9"/>
  <c r="M12" i="9" s="1"/>
  <c r="L11" i="9"/>
  <c r="K11" i="9"/>
  <c r="M11" i="9" s="1"/>
  <c r="L10" i="9"/>
  <c r="K10" i="9"/>
  <c r="M10" i="9" s="1"/>
  <c r="L9" i="9"/>
  <c r="K9" i="9"/>
  <c r="M9" i="9" s="1"/>
  <c r="L13" i="8"/>
  <c r="K13" i="8"/>
  <c r="M13" i="8" s="1"/>
  <c r="L12" i="8"/>
  <c r="K12" i="8"/>
  <c r="M12" i="8" s="1"/>
  <c r="L11" i="8"/>
  <c r="K11" i="8"/>
  <c r="M11" i="8" s="1"/>
  <c r="L10" i="8"/>
  <c r="K10" i="8"/>
  <c r="M10" i="8" s="1"/>
  <c r="L9" i="8"/>
  <c r="K9" i="8"/>
  <c r="M9" i="8" s="1"/>
  <c r="L13" i="7"/>
  <c r="K13" i="7"/>
  <c r="M13" i="7" s="1"/>
  <c r="L12" i="7"/>
  <c r="K12" i="7"/>
  <c r="M12" i="7" s="1"/>
  <c r="L11" i="7"/>
  <c r="K11" i="7"/>
  <c r="M11" i="7" s="1"/>
  <c r="L10" i="7"/>
  <c r="K10" i="7"/>
  <c r="M10" i="7" s="1"/>
  <c r="L9" i="7"/>
  <c r="K9" i="7"/>
  <c r="M9" i="7" s="1"/>
  <c r="L13" i="6"/>
  <c r="K13" i="6"/>
  <c r="M13" i="6" s="1"/>
  <c r="L12" i="6"/>
  <c r="K12" i="6"/>
  <c r="M12" i="6" s="1"/>
  <c r="L11" i="6"/>
  <c r="K11" i="6"/>
  <c r="M11" i="6" s="1"/>
  <c r="L10" i="6"/>
  <c r="K10" i="6"/>
  <c r="M10" i="6" s="1"/>
  <c r="L9" i="6"/>
  <c r="K9" i="6"/>
  <c r="M9" i="6" s="1"/>
  <c r="L13" i="5"/>
  <c r="K13" i="5"/>
  <c r="M13" i="5" s="1"/>
  <c r="L12" i="5"/>
  <c r="K12" i="5"/>
  <c r="M12" i="5" s="1"/>
  <c r="L11" i="5"/>
  <c r="K11" i="5"/>
  <c r="M11" i="5" s="1"/>
  <c r="L10" i="5"/>
  <c r="K10" i="5"/>
  <c r="M10" i="5" s="1"/>
  <c r="L9" i="5"/>
  <c r="K9" i="5"/>
  <c r="M9" i="5" s="1"/>
  <c r="L13" i="4"/>
  <c r="K13" i="4"/>
  <c r="M13" i="4" s="1"/>
  <c r="L12" i="4"/>
  <c r="K12" i="4"/>
  <c r="M12" i="4" s="1"/>
  <c r="L11" i="4"/>
  <c r="K11" i="4"/>
  <c r="M11" i="4" s="1"/>
  <c r="L10" i="4"/>
  <c r="K10" i="4"/>
  <c r="M10" i="4" s="1"/>
  <c r="L9" i="4"/>
  <c r="K9" i="4"/>
  <c r="M9" i="4" s="1"/>
  <c r="L13" i="3"/>
  <c r="K13" i="3"/>
  <c r="M13" i="3" s="1"/>
  <c r="L12" i="3"/>
  <c r="K12" i="3"/>
  <c r="M12" i="3" s="1"/>
  <c r="L11" i="3"/>
  <c r="K11" i="3"/>
  <c r="M11" i="3" s="1"/>
  <c r="L10" i="3"/>
  <c r="K10" i="3"/>
  <c r="M10" i="3" s="1"/>
  <c r="L9" i="3"/>
  <c r="K9" i="3"/>
  <c r="M9" i="3" s="1"/>
  <c r="L13" i="2"/>
  <c r="K13" i="2"/>
  <c r="M13" i="2" s="1"/>
  <c r="L12" i="2"/>
  <c r="K12" i="2"/>
  <c r="M12" i="2" s="1"/>
  <c r="L11" i="2"/>
  <c r="K11" i="2"/>
  <c r="M11" i="2" s="1"/>
  <c r="L10" i="2"/>
  <c r="K10" i="2"/>
  <c r="M10" i="2" s="1"/>
  <c r="L9" i="2"/>
  <c r="K9" i="2"/>
  <c r="M9" i="2" s="1"/>
  <c r="L13" i="1"/>
  <c r="K13" i="1"/>
  <c r="M13" i="1" s="1"/>
  <c r="L12" i="1"/>
  <c r="K12" i="1"/>
  <c r="M12" i="1" s="1"/>
  <c r="L11" i="1"/>
  <c r="K11" i="1"/>
  <c r="M11" i="1" s="1"/>
  <c r="L10" i="1"/>
  <c r="K10" i="1"/>
  <c r="M10" i="1" s="1"/>
  <c r="L9" i="1"/>
  <c r="K9" i="1"/>
  <c r="M9" i="1" s="1"/>
  <c r="D36" i="42" l="1"/>
  <c r="B33" i="42"/>
  <c r="B33" i="88"/>
  <c r="D33" i="88" s="1"/>
  <c r="C33" i="42"/>
  <c r="C33" i="88"/>
  <c r="C34" i="42"/>
  <c r="C34" i="88"/>
  <c r="D36" i="88"/>
  <c r="B34" i="88"/>
  <c r="B34" i="42"/>
  <c r="B35" i="42"/>
  <c r="D35" i="42" s="1"/>
  <c r="B35" i="88"/>
  <c r="C35" i="42"/>
  <c r="C35" i="88"/>
  <c r="D35" i="88" l="1"/>
  <c r="D34" i="88"/>
  <c r="D34" i="42"/>
  <c r="D33" i="42"/>
  <c r="E44" i="42" l="1"/>
</calcChain>
</file>

<file path=xl/sharedStrings.xml><?xml version="1.0" encoding="utf-8"?>
<sst xmlns="http://schemas.openxmlformats.org/spreadsheetml/2006/main" count="3446" uniqueCount="87">
  <si>
    <t>Edison State College Richard H. Rush Weekly Door Count Form</t>
  </si>
  <si>
    <t>Week Of:</t>
  </si>
  <si>
    <t>Front Entrance</t>
  </si>
  <si>
    <t>Gallery Stairway</t>
  </si>
  <si>
    <t>Third Floor</t>
  </si>
  <si>
    <t>7:30am</t>
  </si>
  <si>
    <t>9pm/4pm</t>
  </si>
  <si>
    <t>10:00am</t>
  </si>
  <si>
    <t>2:00pm</t>
  </si>
  <si>
    <t>4:00pm</t>
  </si>
  <si>
    <t>Count Open</t>
  </si>
  <si>
    <t>Count Close</t>
  </si>
  <si>
    <t>Total amount divided by 2</t>
  </si>
  <si>
    <t>Raw Total</t>
  </si>
  <si>
    <t>Total amount divded by 2 adjusted with added 4% margin of error.</t>
  </si>
  <si>
    <t>Monday</t>
  </si>
  <si>
    <t>Total Monday</t>
  </si>
  <si>
    <t>Tuesday</t>
  </si>
  <si>
    <t>Total Tuesday</t>
  </si>
  <si>
    <t>Wednesday</t>
  </si>
  <si>
    <t>Total Wednesday</t>
  </si>
  <si>
    <t>Thursday</t>
  </si>
  <si>
    <t>Total Thursday</t>
  </si>
  <si>
    <t>Friday</t>
  </si>
  <si>
    <t>Total Friday</t>
  </si>
  <si>
    <t>Instructions:</t>
  </si>
  <si>
    <t>At the opening and close of each day please take the number on the counter for each door at the times specified at the top of each column. Give to Steve after form is full.</t>
  </si>
  <si>
    <t>Month</t>
  </si>
  <si>
    <t>Monday - Thursday</t>
  </si>
  <si>
    <t>January 2010</t>
  </si>
  <si>
    <t>February 2010</t>
  </si>
  <si>
    <t>March 2010</t>
  </si>
  <si>
    <t>April 2010</t>
  </si>
  <si>
    <t>May 2010</t>
  </si>
  <si>
    <t>June 2010</t>
  </si>
  <si>
    <t>July 2010</t>
  </si>
  <si>
    <t>August 2010</t>
  </si>
  <si>
    <t>September 2010</t>
  </si>
  <si>
    <t>October 2010</t>
  </si>
  <si>
    <t>November 2010</t>
  </si>
  <si>
    <t>January 2011</t>
  </si>
  <si>
    <t>February 2011</t>
  </si>
  <si>
    <t>March 2011</t>
  </si>
  <si>
    <t>April 2011</t>
  </si>
  <si>
    <t>May 2011</t>
  </si>
  <si>
    <t>June 2011</t>
  </si>
  <si>
    <t>July 2011</t>
  </si>
  <si>
    <t>August 2011</t>
  </si>
  <si>
    <t>September 2011</t>
  </si>
  <si>
    <t>October 2011</t>
  </si>
  <si>
    <t>November 2011</t>
  </si>
  <si>
    <t>January 2012</t>
  </si>
  <si>
    <t>February 2012</t>
  </si>
  <si>
    <t>March 2012</t>
  </si>
  <si>
    <t>April 2012</t>
  </si>
  <si>
    <t>May 2012</t>
  </si>
  <si>
    <t>June 2012</t>
  </si>
  <si>
    <t>M-F Avg.</t>
  </si>
  <si>
    <t>July 2012</t>
  </si>
  <si>
    <t>August 2012</t>
  </si>
  <si>
    <t>September 2012</t>
  </si>
  <si>
    <t>October 2012</t>
  </si>
  <si>
    <t>November 2012</t>
  </si>
  <si>
    <t>January 2013</t>
  </si>
  <si>
    <t>February 2013</t>
  </si>
  <si>
    <t>March 2013</t>
  </si>
  <si>
    <t>April 2013</t>
  </si>
  <si>
    <t>May 2013</t>
  </si>
  <si>
    <t>June 2013</t>
  </si>
  <si>
    <t>July 2013</t>
  </si>
  <si>
    <t>August 2013</t>
  </si>
  <si>
    <t>September 2013</t>
  </si>
  <si>
    <t>October 2013</t>
  </si>
  <si>
    <t>November 2013</t>
  </si>
  <si>
    <t>January 2014</t>
  </si>
  <si>
    <t>December 2012</t>
  </si>
  <si>
    <t>December 2013</t>
  </si>
  <si>
    <t>December 2011</t>
  </si>
  <si>
    <t>December 2010</t>
  </si>
  <si>
    <t>December 2009</t>
  </si>
  <si>
    <t>M-F Sum</t>
  </si>
  <si>
    <t>February 2014</t>
  </si>
  <si>
    <t>March 2014</t>
  </si>
  <si>
    <t>April 2014</t>
  </si>
  <si>
    <t>11pm/6pm</t>
  </si>
  <si>
    <t>May 2014</t>
  </si>
  <si>
    <t>June 2014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</si>
</sst>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6"/>
      <name val="Times New Roman"/>
      <family val="1"/>
    </font>
    <font>
      <b/>
      <sz val="10"/>
      <name val="Arial"/>
      <family val="2"/>
    </font>
    <font>
      <sz val="10"/>
      <name val="Arial"/>
      <family val="2"/>
    </font>
    <font>
      <sz val="12"/>
      <color theme="1"/>
      <name val="Arial"/>
      <family val="2"/>
    </font>
    <font>
      <sz val="12"/>
      <name val="Arial"/>
      <family val="2"/>
    </font>
  </fonts>
  <fills count="3">
    <fill>
      <patternFill patternType="none"/>
    </fill>
    <fill>
      <patternFill patternType="gray125"/>
    </fill>
    <fill>
      <patternFill patternType="solid">
        <fgColor theme="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14" fontId="0" fillId="0" borderId="1" xfId="0" applyNumberFormat="1" applyBorder="1"/>
    <xf numFmtId="0" fontId="0" fillId="0" borderId="0" xfId="0" applyBorder="1"/>
    <xf numFmtId="20" fontId="2" fillId="0" borderId="0" xfId="0" applyNumberFormat="1" applyFont="1" applyBorder="1"/>
    <xf numFmtId="0" fontId="2" fillId="0" borderId="0" xfId="0" applyFont="1" applyBorder="1"/>
    <xf numFmtId="0" fontId="3" fillId="0" borderId="0" xfId="0" applyFont="1"/>
    <xf numFmtId="0" fontId="0" fillId="0" borderId="2" xfId="0" applyBorder="1"/>
    <xf numFmtId="0" fontId="0" fillId="2" borderId="2" xfId="0" applyFill="1" applyBorder="1"/>
    <xf numFmtId="0" fontId="0" fillId="0" borderId="2" xfId="0" applyFill="1" applyBorder="1"/>
    <xf numFmtId="0" fontId="0" fillId="0" borderId="0" xfId="0" applyFill="1"/>
    <xf numFmtId="0" fontId="4" fillId="0" borderId="2" xfId="0" applyFont="1" applyBorder="1" applyAlignment="1">
      <alignment vertical="top" wrapText="1"/>
    </xf>
    <xf numFmtId="0" fontId="4" fillId="0" borderId="2" xfId="0" applyFont="1" applyFill="1" applyBorder="1" applyAlignment="1">
      <alignment vertical="top" wrapText="1"/>
    </xf>
    <xf numFmtId="49" fontId="4" fillId="0" borderId="2" xfId="0" applyNumberFormat="1" applyFont="1" applyBorder="1" applyAlignment="1">
      <alignment vertical="top" wrapText="1"/>
    </xf>
    <xf numFmtId="1" fontId="4" fillId="0" borderId="2" xfId="0" applyNumberFormat="1" applyFont="1" applyBorder="1" applyAlignment="1">
      <alignment vertical="top" wrapText="1"/>
    </xf>
    <xf numFmtId="1" fontId="0" fillId="0" borderId="2" xfId="0" applyNumberFormat="1" applyBorder="1"/>
    <xf numFmtId="1" fontId="5" fillId="0" borderId="2" xfId="0" applyNumberFormat="1" applyFont="1" applyBorder="1"/>
    <xf numFmtId="1" fontId="5" fillId="0" borderId="2" xfId="0" quotePrefix="1" applyNumberFormat="1" applyFont="1" applyBorder="1"/>
    <xf numFmtId="1" fontId="0" fillId="0" borderId="0" xfId="0" applyNumberFormat="1"/>
    <xf numFmtId="0" fontId="1" fillId="0" borderId="0" xfId="0" applyFont="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theme" Target="theme/theme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7/2/2012</a:t>
            </a:r>
          </a:p>
        </c:rich>
      </c:tx>
      <c:layout>
        <c:manualLayout>
          <c:xMode val="edge"/>
          <c:yMode val="edge"/>
          <c:x val="0.30874615910102909"/>
          <c:y val="2.5991792065664623E-2"/>
        </c:manualLayout>
      </c:layout>
      <c:overlay val="0"/>
      <c:spPr>
        <a:noFill/>
        <a:ln w="25400">
          <a:noFill/>
        </a:ln>
      </c:spPr>
    </c:title>
    <c:autoTitleDeleted val="0"/>
    <c:plotArea>
      <c:layout>
        <c:manualLayout>
          <c:layoutTarget val="inner"/>
          <c:xMode val="edge"/>
          <c:yMode val="edge"/>
          <c:x val="0.17808228340805071"/>
          <c:y val="0.1477428180574717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'07-02-2012'!$J$9:$J$13</c:f>
              <c:strCache>
                <c:ptCount val="5"/>
                <c:pt idx="0">
                  <c:v>Total Monday</c:v>
                </c:pt>
                <c:pt idx="1">
                  <c:v>Total Tuesday</c:v>
                </c:pt>
                <c:pt idx="2">
                  <c:v>Total Wednesday</c:v>
                </c:pt>
                <c:pt idx="3">
                  <c:v>Total Thursday</c:v>
                </c:pt>
                <c:pt idx="4">
                  <c:v>Total Friday</c:v>
                </c:pt>
              </c:strCache>
            </c:strRef>
          </c:cat>
          <c:val>
            <c:numRef>
              <c:f>'07-02-2012'!$K$9:$K$13</c:f>
              <c:numCache>
                <c:formatCode>General</c:formatCode>
                <c:ptCount val="5"/>
                <c:pt idx="0">
                  <c:v>670</c:v>
                </c:pt>
                <c:pt idx="1">
                  <c:v>568</c:v>
                </c:pt>
                <c:pt idx="2">
                  <c:v>0</c:v>
                </c:pt>
                <c:pt idx="3">
                  <c:v>549</c:v>
                </c:pt>
                <c:pt idx="4">
                  <c:v>297</c:v>
                </c:pt>
              </c:numCache>
            </c:numRef>
          </c:val>
          <c:smooth val="0"/>
        </c:ser>
        <c:dLbls>
          <c:showLegendKey val="0"/>
          <c:showVal val="0"/>
          <c:showCatName val="0"/>
          <c:showSerName val="0"/>
          <c:showPercent val="0"/>
          <c:showBubbleSize val="0"/>
        </c:dLbls>
        <c:marker val="1"/>
        <c:smooth val="0"/>
        <c:axId val="94152576"/>
        <c:axId val="94527872"/>
      </c:lineChart>
      <c:catAx>
        <c:axId val="941525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527872"/>
        <c:crosses val="autoZero"/>
        <c:auto val="1"/>
        <c:lblAlgn val="ctr"/>
        <c:lblOffset val="100"/>
        <c:tickLblSkip val="1"/>
        <c:tickMarkSkip val="1"/>
        <c:noMultiLvlLbl val="0"/>
      </c:catAx>
      <c:valAx>
        <c:axId val="9452787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1525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9/3/2012</a:t>
            </a:r>
          </a:p>
        </c:rich>
      </c:tx>
      <c:layout>
        <c:manualLayout>
          <c:xMode val="edge"/>
          <c:yMode val="edge"/>
          <c:x val="0.30874615910102909"/>
          <c:y val="2.5991792065664689E-2"/>
        </c:manualLayout>
      </c:layout>
      <c:overlay val="0"/>
      <c:spPr>
        <a:noFill/>
        <a:ln w="25400">
          <a:noFill/>
        </a:ln>
      </c:spPr>
    </c:title>
    <c:autoTitleDeleted val="0"/>
    <c:plotArea>
      <c:layout>
        <c:manualLayout>
          <c:layoutTarget val="inner"/>
          <c:xMode val="edge"/>
          <c:yMode val="edge"/>
          <c:x val="0.17808228340805071"/>
          <c:y val="0.1477428180574726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'09-03-2012'!$J$9:$J$13</c:f>
              <c:strCache>
                <c:ptCount val="5"/>
                <c:pt idx="0">
                  <c:v>Total Monday</c:v>
                </c:pt>
                <c:pt idx="1">
                  <c:v>Total Tuesday</c:v>
                </c:pt>
                <c:pt idx="2">
                  <c:v>Total Wednesday</c:v>
                </c:pt>
                <c:pt idx="3">
                  <c:v>Total Thursday</c:v>
                </c:pt>
                <c:pt idx="4">
                  <c:v>Total Friday</c:v>
                </c:pt>
              </c:strCache>
            </c:strRef>
          </c:cat>
          <c:val>
            <c:numRef>
              <c:f>'09-03-2012'!$K$9:$K$13</c:f>
              <c:numCache>
                <c:formatCode>General</c:formatCode>
                <c:ptCount val="5"/>
                <c:pt idx="0">
                  <c:v>0</c:v>
                </c:pt>
                <c:pt idx="1">
                  <c:v>1923.5</c:v>
                </c:pt>
                <c:pt idx="2">
                  <c:v>1528</c:v>
                </c:pt>
                <c:pt idx="3">
                  <c:v>1919.5</c:v>
                </c:pt>
                <c:pt idx="4">
                  <c:v>841.5</c:v>
                </c:pt>
              </c:numCache>
            </c:numRef>
          </c:val>
          <c:smooth val="0"/>
        </c:ser>
        <c:dLbls>
          <c:showLegendKey val="0"/>
          <c:showVal val="0"/>
          <c:showCatName val="0"/>
          <c:showSerName val="0"/>
          <c:showPercent val="0"/>
          <c:showBubbleSize val="0"/>
        </c:dLbls>
        <c:marker val="1"/>
        <c:smooth val="0"/>
        <c:axId val="98265728"/>
        <c:axId val="103879808"/>
      </c:lineChart>
      <c:catAx>
        <c:axId val="982657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879808"/>
        <c:crosses val="autoZero"/>
        <c:auto val="1"/>
        <c:lblAlgn val="ctr"/>
        <c:lblOffset val="100"/>
        <c:tickLblSkip val="1"/>
        <c:tickMarkSkip val="1"/>
        <c:noMultiLvlLbl val="0"/>
      </c:catAx>
      <c:valAx>
        <c:axId val="1038798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2657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06/02/2014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'06-02-2014'!$J$9:$J$13</c:f>
              <c:strCache>
                <c:ptCount val="5"/>
                <c:pt idx="0">
                  <c:v>Total Monday</c:v>
                </c:pt>
                <c:pt idx="1">
                  <c:v>Total Tuesday</c:v>
                </c:pt>
                <c:pt idx="2">
                  <c:v>Total Wednesday</c:v>
                </c:pt>
                <c:pt idx="3">
                  <c:v>Total Thursday</c:v>
                </c:pt>
                <c:pt idx="4">
                  <c:v>Total Friday</c:v>
                </c:pt>
              </c:strCache>
            </c:strRef>
          </c:cat>
          <c:val>
            <c:numRef>
              <c:f>'06-02-2014'!$K$9:$K$13</c:f>
              <c:numCache>
                <c:formatCode>General</c:formatCode>
                <c:ptCount val="5"/>
                <c:pt idx="0">
                  <c:v>492.5</c:v>
                </c:pt>
                <c:pt idx="1">
                  <c:v>504.5</c:v>
                </c:pt>
                <c:pt idx="2">
                  <c:v>460</c:v>
                </c:pt>
                <c:pt idx="3">
                  <c:v>454</c:v>
                </c:pt>
                <c:pt idx="4">
                  <c:v>163.5</c:v>
                </c:pt>
              </c:numCache>
            </c:numRef>
          </c:val>
          <c:smooth val="0"/>
        </c:ser>
        <c:dLbls>
          <c:showLegendKey val="0"/>
          <c:showVal val="0"/>
          <c:showCatName val="0"/>
          <c:showSerName val="0"/>
          <c:showPercent val="0"/>
          <c:showBubbleSize val="0"/>
        </c:dLbls>
        <c:marker val="1"/>
        <c:smooth val="0"/>
        <c:axId val="113099904"/>
        <c:axId val="113102208"/>
      </c:lineChart>
      <c:catAx>
        <c:axId val="1130999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102208"/>
        <c:crosses val="autoZero"/>
        <c:auto val="1"/>
        <c:lblAlgn val="ctr"/>
        <c:lblOffset val="100"/>
        <c:tickLblSkip val="1"/>
        <c:tickMarkSkip val="1"/>
        <c:noMultiLvlLbl val="0"/>
      </c:catAx>
      <c:valAx>
        <c:axId val="1131022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0999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06/09/2014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'06-09-2014'!$J$9:$J$13</c:f>
              <c:strCache>
                <c:ptCount val="5"/>
                <c:pt idx="0">
                  <c:v>Total Monday</c:v>
                </c:pt>
                <c:pt idx="1">
                  <c:v>Total Tuesday</c:v>
                </c:pt>
                <c:pt idx="2">
                  <c:v>Total Wednesday</c:v>
                </c:pt>
                <c:pt idx="3">
                  <c:v>Total Thursday</c:v>
                </c:pt>
                <c:pt idx="4">
                  <c:v>Total Friday</c:v>
                </c:pt>
              </c:strCache>
            </c:strRef>
          </c:cat>
          <c:val>
            <c:numRef>
              <c:f>'06-09-2014'!$K$9:$K$13</c:f>
              <c:numCache>
                <c:formatCode>General</c:formatCode>
                <c:ptCount val="5"/>
                <c:pt idx="0">
                  <c:v>501.5</c:v>
                </c:pt>
                <c:pt idx="1">
                  <c:v>516.5</c:v>
                </c:pt>
                <c:pt idx="2">
                  <c:v>434.5</c:v>
                </c:pt>
                <c:pt idx="3">
                  <c:v>440.5</c:v>
                </c:pt>
                <c:pt idx="4">
                  <c:v>183.5</c:v>
                </c:pt>
              </c:numCache>
            </c:numRef>
          </c:val>
          <c:smooth val="0"/>
        </c:ser>
        <c:dLbls>
          <c:showLegendKey val="0"/>
          <c:showVal val="0"/>
          <c:showCatName val="0"/>
          <c:showSerName val="0"/>
          <c:showPercent val="0"/>
          <c:showBubbleSize val="0"/>
        </c:dLbls>
        <c:marker val="1"/>
        <c:smooth val="0"/>
        <c:axId val="112796032"/>
        <c:axId val="112797952"/>
      </c:lineChart>
      <c:catAx>
        <c:axId val="1127960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797952"/>
        <c:crosses val="autoZero"/>
        <c:auto val="1"/>
        <c:lblAlgn val="ctr"/>
        <c:lblOffset val="100"/>
        <c:tickLblSkip val="1"/>
        <c:tickMarkSkip val="1"/>
        <c:noMultiLvlLbl val="0"/>
      </c:catAx>
      <c:valAx>
        <c:axId val="1127979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7960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06/16/2014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'06-16-2014'!$J$9:$J$13</c:f>
              <c:strCache>
                <c:ptCount val="5"/>
                <c:pt idx="0">
                  <c:v>Total Monday</c:v>
                </c:pt>
                <c:pt idx="1">
                  <c:v>Total Tuesday</c:v>
                </c:pt>
                <c:pt idx="2">
                  <c:v>Total Wednesday</c:v>
                </c:pt>
                <c:pt idx="3">
                  <c:v>Total Thursday</c:v>
                </c:pt>
                <c:pt idx="4">
                  <c:v>Total Friday</c:v>
                </c:pt>
              </c:strCache>
            </c:strRef>
          </c:cat>
          <c:val>
            <c:numRef>
              <c:f>'06-16-2014'!$K$9:$K$13</c:f>
              <c:numCache>
                <c:formatCode>General</c:formatCode>
                <c:ptCount val="5"/>
                <c:pt idx="0">
                  <c:v>496</c:v>
                </c:pt>
                <c:pt idx="1">
                  <c:v>539.5</c:v>
                </c:pt>
                <c:pt idx="2">
                  <c:v>449.5</c:v>
                </c:pt>
                <c:pt idx="3">
                  <c:v>436.5</c:v>
                </c:pt>
                <c:pt idx="4">
                  <c:v>138.5</c:v>
                </c:pt>
              </c:numCache>
            </c:numRef>
          </c:val>
          <c:smooth val="0"/>
        </c:ser>
        <c:dLbls>
          <c:showLegendKey val="0"/>
          <c:showVal val="0"/>
          <c:showCatName val="0"/>
          <c:showSerName val="0"/>
          <c:showPercent val="0"/>
          <c:showBubbleSize val="0"/>
        </c:dLbls>
        <c:marker val="1"/>
        <c:smooth val="0"/>
        <c:axId val="112838528"/>
        <c:axId val="112931200"/>
      </c:lineChart>
      <c:catAx>
        <c:axId val="1128385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931200"/>
        <c:crosses val="autoZero"/>
        <c:auto val="1"/>
        <c:lblAlgn val="ctr"/>
        <c:lblOffset val="100"/>
        <c:tickLblSkip val="1"/>
        <c:tickMarkSkip val="1"/>
        <c:noMultiLvlLbl val="0"/>
      </c:catAx>
      <c:valAx>
        <c:axId val="1129312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8385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06/23/2014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'06-23-2014'!$J$9:$J$13</c:f>
              <c:strCache>
                <c:ptCount val="5"/>
                <c:pt idx="0">
                  <c:v>Total Monday</c:v>
                </c:pt>
                <c:pt idx="1">
                  <c:v>Total Tuesday</c:v>
                </c:pt>
                <c:pt idx="2">
                  <c:v>Total Wednesday</c:v>
                </c:pt>
                <c:pt idx="3">
                  <c:v>Total Thursday</c:v>
                </c:pt>
                <c:pt idx="4">
                  <c:v>Total Friday</c:v>
                </c:pt>
              </c:strCache>
            </c:strRef>
          </c:cat>
          <c:val>
            <c:numRef>
              <c:f>'06-23-2014'!$K$9:$K$13</c:f>
              <c:numCache>
                <c:formatCode>General</c:formatCode>
                <c:ptCount val="5"/>
                <c:pt idx="0">
                  <c:v>414.5</c:v>
                </c:pt>
                <c:pt idx="1">
                  <c:v>342.5</c:v>
                </c:pt>
                <c:pt idx="2">
                  <c:v>211</c:v>
                </c:pt>
                <c:pt idx="3">
                  <c:v>376.5</c:v>
                </c:pt>
                <c:pt idx="4">
                  <c:v>127</c:v>
                </c:pt>
              </c:numCache>
            </c:numRef>
          </c:val>
          <c:smooth val="0"/>
        </c:ser>
        <c:dLbls>
          <c:showLegendKey val="0"/>
          <c:showVal val="0"/>
          <c:showCatName val="0"/>
          <c:showSerName val="0"/>
          <c:showPercent val="0"/>
          <c:showBubbleSize val="0"/>
        </c:dLbls>
        <c:marker val="1"/>
        <c:smooth val="0"/>
        <c:axId val="113406336"/>
        <c:axId val="113408640"/>
      </c:lineChart>
      <c:catAx>
        <c:axId val="1134063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408640"/>
        <c:crosses val="autoZero"/>
        <c:auto val="1"/>
        <c:lblAlgn val="ctr"/>
        <c:lblOffset val="100"/>
        <c:tickLblSkip val="1"/>
        <c:tickMarkSkip val="1"/>
        <c:noMultiLvlLbl val="0"/>
      </c:catAx>
      <c:valAx>
        <c:axId val="1134086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4063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06/30/2014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'06-30-2014'!$J$9:$J$13</c:f>
              <c:strCache>
                <c:ptCount val="5"/>
                <c:pt idx="0">
                  <c:v>Total Monday</c:v>
                </c:pt>
                <c:pt idx="1">
                  <c:v>Total Tuesday</c:v>
                </c:pt>
                <c:pt idx="2">
                  <c:v>Total Wednesday</c:v>
                </c:pt>
                <c:pt idx="3">
                  <c:v>Total Thursday</c:v>
                </c:pt>
                <c:pt idx="4">
                  <c:v>Total Friday</c:v>
                </c:pt>
              </c:strCache>
            </c:strRef>
          </c:cat>
          <c:val>
            <c:numRef>
              <c:f>'06-30-2014'!$K$9:$K$13</c:f>
              <c:numCache>
                <c:formatCode>General</c:formatCode>
                <c:ptCount val="5"/>
                <c:pt idx="0">
                  <c:v>436.5</c:v>
                </c:pt>
                <c:pt idx="1">
                  <c:v>483</c:v>
                </c:pt>
                <c:pt idx="2">
                  <c:v>407.5</c:v>
                </c:pt>
                <c:pt idx="3">
                  <c:v>430.5</c:v>
                </c:pt>
                <c:pt idx="4">
                  <c:v>0</c:v>
                </c:pt>
              </c:numCache>
            </c:numRef>
          </c:val>
          <c:smooth val="0"/>
        </c:ser>
        <c:dLbls>
          <c:showLegendKey val="0"/>
          <c:showVal val="0"/>
          <c:showCatName val="0"/>
          <c:showSerName val="0"/>
          <c:showPercent val="0"/>
          <c:showBubbleSize val="0"/>
        </c:dLbls>
        <c:marker val="1"/>
        <c:smooth val="0"/>
        <c:axId val="113420928"/>
        <c:axId val="113525888"/>
      </c:lineChart>
      <c:catAx>
        <c:axId val="1134209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525888"/>
        <c:crosses val="autoZero"/>
        <c:auto val="1"/>
        <c:lblAlgn val="ctr"/>
        <c:lblOffset val="100"/>
        <c:tickLblSkip val="1"/>
        <c:tickMarkSkip val="1"/>
        <c:noMultiLvlLbl val="0"/>
      </c:catAx>
      <c:valAx>
        <c:axId val="1135258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4209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Door Count</a:t>
            </a:r>
          </a:p>
        </c:rich>
      </c:tx>
      <c:overlay val="0"/>
    </c:title>
    <c:autoTitleDeleted val="0"/>
    <c:plotArea>
      <c:layout/>
      <c:lineChart>
        <c:grouping val="standard"/>
        <c:varyColors val="0"/>
        <c:ser>
          <c:idx val="0"/>
          <c:order val="0"/>
          <c:tx>
            <c:v>Monday-Friday</c:v>
          </c:tx>
          <c:marker>
            <c:symbol val="none"/>
          </c:marker>
          <c:cat>
            <c:strRef>
              <c:f>'Report Calc'!$A$2:$A$55</c:f>
              <c:strCache>
                <c:ptCount val="54"/>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strCache>
            </c:strRef>
          </c:cat>
          <c:val>
            <c:numRef>
              <c:f>'Report Calc'!$D$2:$D$55</c:f>
              <c:numCache>
                <c:formatCode>0</c:formatCode>
                <c:ptCount val="54"/>
                <c:pt idx="0">
                  <c:v>1299.5728571428572</c:v>
                </c:pt>
                <c:pt idx="1">
                  <c:v>1215.2725</c:v>
                </c:pt>
                <c:pt idx="2">
                  <c:v>1488.7274999999997</c:v>
                </c:pt>
                <c:pt idx="3">
                  <c:v>947.44342105263149</c:v>
                </c:pt>
                <c:pt idx="4">
                  <c:v>1290.5543529411766</c:v>
                </c:pt>
                <c:pt idx="5">
                  <c:v>573.77794117647068</c:v>
                </c:pt>
                <c:pt idx="6">
                  <c:v>706.27555555555568</c:v>
                </c:pt>
                <c:pt idx="7">
                  <c:v>624.6851764705882</c:v>
                </c:pt>
                <c:pt idx="8">
                  <c:v>883.37888888888892</c:v>
                </c:pt>
                <c:pt idx="9">
                  <c:v>1608.2733333333331</c:v>
                </c:pt>
                <c:pt idx="10">
                  <c:v>1421.9789999999998</c:v>
                </c:pt>
                <c:pt idx="11">
                  <c:v>1303.1055555555556</c:v>
                </c:pt>
                <c:pt idx="12">
                  <c:v>740.57533333333322</c:v>
                </c:pt>
                <c:pt idx="13">
                  <c:v>1068.1755882352941</c:v>
                </c:pt>
                <c:pt idx="14">
                  <c:v>1372.2149999999999</c:v>
                </c:pt>
                <c:pt idx="15">
                  <c:v>846.76868421052632</c:v>
                </c:pt>
                <c:pt idx="16">
                  <c:v>1390.038</c:v>
                </c:pt>
                <c:pt idx="17">
                  <c:v>541.80176470588231</c:v>
                </c:pt>
                <c:pt idx="18">
                  <c:v>584.46</c:v>
                </c:pt>
                <c:pt idx="19">
                  <c:v>557.61199999999997</c:v>
                </c:pt>
                <c:pt idx="20">
                  <c:v>821.80184210526318</c:v>
                </c:pt>
                <c:pt idx="21">
                  <c:v>1762.628705882353</c:v>
                </c:pt>
                <c:pt idx="22">
                  <c:v>1488.9549999999999</c:v>
                </c:pt>
                <c:pt idx="23">
                  <c:v>1126.8111111111114</c:v>
                </c:pt>
                <c:pt idx="24">
                  <c:v>680.27555555555568</c:v>
                </c:pt>
                <c:pt idx="25">
                  <c:v>1014.223888888889</c:v>
                </c:pt>
                <c:pt idx="26">
                  <c:v>1243.3544117647061</c:v>
                </c:pt>
                <c:pt idx="27">
                  <c:v>1074.9599999999998</c:v>
                </c:pt>
                <c:pt idx="28">
                  <c:v>1076.2623529411765</c:v>
                </c:pt>
                <c:pt idx="29">
                  <c:v>401.72166666666669</c:v>
                </c:pt>
                <c:pt idx="30">
                  <c:v>461.74374999999998</c:v>
                </c:pt>
                <c:pt idx="31">
                  <c:v>568.56264705882359</c:v>
                </c:pt>
                <c:pt idx="32">
                  <c:v>685.92105263157896</c:v>
                </c:pt>
                <c:pt idx="33">
                  <c:v>1247.3825000000002</c:v>
                </c:pt>
                <c:pt idx="34">
                  <c:v>1124.1031578947368</c:v>
                </c:pt>
                <c:pt idx="35">
                  <c:v>1015.7225</c:v>
                </c:pt>
                <c:pt idx="36">
                  <c:v>644.17599999999993</c:v>
                </c:pt>
                <c:pt idx="37">
                  <c:v>820.87777777777774</c:v>
                </c:pt>
                <c:pt idx="38">
                  <c:v>999.19624999999985</c:v>
                </c:pt>
                <c:pt idx="39">
                  <c:v>913.94333333333327</c:v>
                </c:pt>
                <c:pt idx="40">
                  <c:v>929.7166666666667</c:v>
                </c:pt>
                <c:pt idx="41">
                  <c:v>403.36400000000003</c:v>
                </c:pt>
                <c:pt idx="42">
                  <c:v>398.14125000000001</c:v>
                </c:pt>
                <c:pt idx="43">
                  <c:v>355.72447368421058</c:v>
                </c:pt>
                <c:pt idx="44">
                  <c:v>691.47764705882355</c:v>
                </c:pt>
                <c:pt idx="45">
                  <c:v>1251.51</c:v>
                </c:pt>
                <c:pt idx="46">
                  <c:v>1100.5355263157894</c:v>
                </c:pt>
                <c:pt idx="47">
                  <c:v>934.42049999999995</c:v>
                </c:pt>
                <c:pt idx="48">
                  <c:v>674.98599999999999</c:v>
                </c:pt>
                <c:pt idx="49">
                  <c:v>864.53670588235286</c:v>
                </c:pt>
                <c:pt idx="50">
                  <c:v>934.14750000000004</c:v>
                </c:pt>
                <c:pt idx="51">
                  <c:v>626.7108823529411</c:v>
                </c:pt>
                <c:pt idx="52">
                  <c:v>921.31</c:v>
                </c:pt>
                <c:pt idx="53">
                  <c:v>614.13223529411755</c:v>
                </c:pt>
              </c:numCache>
            </c:numRef>
          </c:val>
          <c:smooth val="0"/>
        </c:ser>
        <c:dLbls>
          <c:showLegendKey val="0"/>
          <c:showVal val="0"/>
          <c:showCatName val="0"/>
          <c:showSerName val="0"/>
          <c:showPercent val="0"/>
          <c:showBubbleSize val="0"/>
        </c:dLbls>
        <c:marker val="1"/>
        <c:smooth val="0"/>
        <c:axId val="113595904"/>
        <c:axId val="113597440"/>
      </c:lineChart>
      <c:catAx>
        <c:axId val="113595904"/>
        <c:scaling>
          <c:orientation val="minMax"/>
        </c:scaling>
        <c:delete val="0"/>
        <c:axPos val="b"/>
        <c:majorTickMark val="none"/>
        <c:minorTickMark val="none"/>
        <c:tickLblPos val="nextTo"/>
        <c:txPr>
          <a:bodyPr rot="-3300000"/>
          <a:lstStyle/>
          <a:p>
            <a:pPr>
              <a:defRPr/>
            </a:pPr>
            <a:endParaRPr lang="en-US"/>
          </a:p>
        </c:txPr>
        <c:crossAx val="113597440"/>
        <c:crosses val="autoZero"/>
        <c:auto val="1"/>
        <c:lblAlgn val="ctr"/>
        <c:lblOffset val="100"/>
        <c:noMultiLvlLbl val="0"/>
      </c:catAx>
      <c:valAx>
        <c:axId val="113597440"/>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13595904"/>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Door Count</a:t>
            </a:r>
          </a:p>
        </c:rich>
      </c:tx>
      <c:overlay val="0"/>
    </c:title>
    <c:autoTitleDeleted val="0"/>
    <c:plotArea>
      <c:layout/>
      <c:lineChart>
        <c:grouping val="standard"/>
        <c:varyColors val="0"/>
        <c:ser>
          <c:idx val="0"/>
          <c:order val="0"/>
          <c:tx>
            <c:v>Monday-Thursday</c:v>
          </c:tx>
          <c:marker>
            <c:symbol val="none"/>
          </c:marker>
          <c:cat>
            <c:strRef>
              <c:f>'Report Calc'!$A$2:$A$55</c:f>
              <c:strCache>
                <c:ptCount val="54"/>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strCache>
            </c:strRef>
          </c:cat>
          <c:val>
            <c:numRef>
              <c:f>'Report Calc'!$B$2:$B$55</c:f>
              <c:numCache>
                <c:formatCode>0</c:formatCode>
                <c:ptCount val="54"/>
                <c:pt idx="0">
                  <c:v>1827.7257142857143</c:v>
                </c:pt>
                <c:pt idx="1">
                  <c:v>1573.9749999999999</c:v>
                </c:pt>
                <c:pt idx="2">
                  <c:v>2076.8149999999996</c:v>
                </c:pt>
                <c:pt idx="3">
                  <c:v>1297.5368421052631</c:v>
                </c:pt>
                <c:pt idx="4">
                  <c:v>1955.964705882353</c:v>
                </c:pt>
                <c:pt idx="5">
                  <c:v>869.22588235294131</c:v>
                </c:pt>
                <c:pt idx="6">
                  <c:v>1051.9311111111112</c:v>
                </c:pt>
                <c:pt idx="7">
                  <c:v>925.7223529411765</c:v>
                </c:pt>
                <c:pt idx="8">
                  <c:v>1238.9577777777779</c:v>
                </c:pt>
                <c:pt idx="9">
                  <c:v>2107.1266666666661</c:v>
                </c:pt>
                <c:pt idx="10">
                  <c:v>2003.1179999999997</c:v>
                </c:pt>
                <c:pt idx="11">
                  <c:v>1805.9311111111112</c:v>
                </c:pt>
                <c:pt idx="12">
                  <c:v>1079.8839999999998</c:v>
                </c:pt>
                <c:pt idx="13">
                  <c:v>1392.1011764705884</c:v>
                </c:pt>
                <c:pt idx="14">
                  <c:v>1823.3799999999999</c:v>
                </c:pt>
                <c:pt idx="15">
                  <c:v>1254.7873684210526</c:v>
                </c:pt>
                <c:pt idx="16">
                  <c:v>1840.54</c:v>
                </c:pt>
                <c:pt idx="17">
                  <c:v>791.62352941176471</c:v>
                </c:pt>
                <c:pt idx="18">
                  <c:v>886.04000000000008</c:v>
                </c:pt>
                <c:pt idx="19">
                  <c:v>840.56</c:v>
                </c:pt>
                <c:pt idx="20">
                  <c:v>1139.5936842105264</c:v>
                </c:pt>
                <c:pt idx="21">
                  <c:v>2068.5294117647059</c:v>
                </c:pt>
                <c:pt idx="22">
                  <c:v>1979.1200000000001</c:v>
                </c:pt>
                <c:pt idx="23">
                  <c:v>1774.9622222222226</c:v>
                </c:pt>
                <c:pt idx="24">
                  <c:v>980.25777777777796</c:v>
                </c:pt>
                <c:pt idx="25">
                  <c:v>1285.4977777777779</c:v>
                </c:pt>
                <c:pt idx="26">
                  <c:v>1637.4188235294121</c:v>
                </c:pt>
                <c:pt idx="27">
                  <c:v>1566.9999999999998</c:v>
                </c:pt>
                <c:pt idx="28">
                  <c:v>1493.6847058823528</c:v>
                </c:pt>
                <c:pt idx="29">
                  <c:v>592.45333333333338</c:v>
                </c:pt>
                <c:pt idx="30">
                  <c:v>689.48749999999995</c:v>
                </c:pt>
                <c:pt idx="31">
                  <c:v>627.91529411764714</c:v>
                </c:pt>
                <c:pt idx="32">
                  <c:v>836.24210526315801</c:v>
                </c:pt>
                <c:pt idx="33">
                  <c:v>1659.3850000000002</c:v>
                </c:pt>
                <c:pt idx="34">
                  <c:v>1544.1263157894737</c:v>
                </c:pt>
                <c:pt idx="35">
                  <c:v>1241.5650000000001</c:v>
                </c:pt>
                <c:pt idx="36">
                  <c:v>883.53199999999993</c:v>
                </c:pt>
                <c:pt idx="37">
                  <c:v>1086.9155555555556</c:v>
                </c:pt>
                <c:pt idx="38">
                  <c:v>1353.8524999999997</c:v>
                </c:pt>
                <c:pt idx="39">
                  <c:v>1303.8566666666666</c:v>
                </c:pt>
                <c:pt idx="40">
                  <c:v>1264.5533333333333</c:v>
                </c:pt>
                <c:pt idx="41">
                  <c:v>626.6</c:v>
                </c:pt>
                <c:pt idx="42">
                  <c:v>593.87250000000006</c:v>
                </c:pt>
                <c:pt idx="43">
                  <c:v>521.2589473684211</c:v>
                </c:pt>
                <c:pt idx="44">
                  <c:v>999.19529411764699</c:v>
                </c:pt>
                <c:pt idx="45">
                  <c:v>1708.46</c:v>
                </c:pt>
                <c:pt idx="46">
                  <c:v>1639.341052631579</c:v>
                </c:pt>
                <c:pt idx="47">
                  <c:v>1360.905</c:v>
                </c:pt>
                <c:pt idx="48">
                  <c:v>1003.3920000000001</c:v>
                </c:pt>
                <c:pt idx="49">
                  <c:v>1213.1294117647058</c:v>
                </c:pt>
                <c:pt idx="50">
                  <c:v>1389.7650000000001</c:v>
                </c:pt>
                <c:pt idx="51">
                  <c:v>952.73176470588226</c:v>
                </c:pt>
                <c:pt idx="52">
                  <c:v>1287</c:v>
                </c:pt>
                <c:pt idx="53">
                  <c:v>455.94823529411758</c:v>
                </c:pt>
              </c:numCache>
            </c:numRef>
          </c:val>
          <c:smooth val="0"/>
        </c:ser>
        <c:ser>
          <c:idx val="1"/>
          <c:order val="1"/>
          <c:tx>
            <c:v>Friday</c:v>
          </c:tx>
          <c:marker>
            <c:symbol val="none"/>
          </c:marker>
          <c:cat>
            <c:strRef>
              <c:f>'Report Calc'!$A$2:$A$55</c:f>
              <c:strCache>
                <c:ptCount val="54"/>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strCache>
            </c:strRef>
          </c:cat>
          <c:val>
            <c:numRef>
              <c:f>'Report Calc'!$C$2:$C$55</c:f>
              <c:numCache>
                <c:formatCode>0</c:formatCode>
                <c:ptCount val="54"/>
                <c:pt idx="0">
                  <c:v>771.42000000000007</c:v>
                </c:pt>
                <c:pt idx="1">
                  <c:v>856.57</c:v>
                </c:pt>
                <c:pt idx="2">
                  <c:v>900.64</c:v>
                </c:pt>
                <c:pt idx="3">
                  <c:v>597.35</c:v>
                </c:pt>
                <c:pt idx="4">
                  <c:v>625.14400000000001</c:v>
                </c:pt>
                <c:pt idx="5">
                  <c:v>278.33</c:v>
                </c:pt>
                <c:pt idx="6">
                  <c:v>360.62</c:v>
                </c:pt>
                <c:pt idx="7">
                  <c:v>323.64800000000002</c:v>
                </c:pt>
                <c:pt idx="8">
                  <c:v>527.79999999999995</c:v>
                </c:pt>
                <c:pt idx="9">
                  <c:v>1109.42</c:v>
                </c:pt>
                <c:pt idx="10">
                  <c:v>840.84</c:v>
                </c:pt>
                <c:pt idx="11">
                  <c:v>800.28</c:v>
                </c:pt>
                <c:pt idx="12">
                  <c:v>401.26666666666665</c:v>
                </c:pt>
                <c:pt idx="13">
                  <c:v>744.25</c:v>
                </c:pt>
                <c:pt idx="14">
                  <c:v>921.05</c:v>
                </c:pt>
                <c:pt idx="15">
                  <c:v>438.75</c:v>
                </c:pt>
                <c:pt idx="16">
                  <c:v>939.53600000000006</c:v>
                </c:pt>
                <c:pt idx="17">
                  <c:v>291.97999999999996</c:v>
                </c:pt>
                <c:pt idx="18">
                  <c:v>282.87999999999994</c:v>
                </c:pt>
                <c:pt idx="19">
                  <c:v>274.66399999999999</c:v>
                </c:pt>
                <c:pt idx="20">
                  <c:v>504.01</c:v>
                </c:pt>
                <c:pt idx="21">
                  <c:v>1456.7280000000001</c:v>
                </c:pt>
                <c:pt idx="22">
                  <c:v>998.79</c:v>
                </c:pt>
                <c:pt idx="23">
                  <c:v>478.65999999999997</c:v>
                </c:pt>
                <c:pt idx="24">
                  <c:v>380.29333333333335</c:v>
                </c:pt>
                <c:pt idx="25">
                  <c:v>742.95</c:v>
                </c:pt>
                <c:pt idx="26">
                  <c:v>849.29</c:v>
                </c:pt>
                <c:pt idx="27">
                  <c:v>582.91999999999996</c:v>
                </c:pt>
                <c:pt idx="28">
                  <c:v>658.84</c:v>
                </c:pt>
                <c:pt idx="29">
                  <c:v>210.99</c:v>
                </c:pt>
                <c:pt idx="30">
                  <c:v>234</c:v>
                </c:pt>
                <c:pt idx="31">
                  <c:v>509.21</c:v>
                </c:pt>
                <c:pt idx="32">
                  <c:v>535.6</c:v>
                </c:pt>
                <c:pt idx="33">
                  <c:v>835.38000000000011</c:v>
                </c:pt>
                <c:pt idx="34">
                  <c:v>704.08</c:v>
                </c:pt>
                <c:pt idx="35">
                  <c:v>789.87999999999988</c:v>
                </c:pt>
                <c:pt idx="36">
                  <c:v>404.82000000000005</c:v>
                </c:pt>
                <c:pt idx="37">
                  <c:v>554.83999999999992</c:v>
                </c:pt>
                <c:pt idx="38">
                  <c:v>644.54</c:v>
                </c:pt>
                <c:pt idx="39">
                  <c:v>524.03</c:v>
                </c:pt>
                <c:pt idx="40">
                  <c:v>594.88</c:v>
                </c:pt>
                <c:pt idx="41">
                  <c:v>180.12800000000001</c:v>
                </c:pt>
                <c:pt idx="42">
                  <c:v>202.41</c:v>
                </c:pt>
                <c:pt idx="43">
                  <c:v>190.19</c:v>
                </c:pt>
                <c:pt idx="44">
                  <c:v>383.76000000000005</c:v>
                </c:pt>
                <c:pt idx="45">
                  <c:v>794.56000000000006</c:v>
                </c:pt>
                <c:pt idx="46">
                  <c:v>561.73</c:v>
                </c:pt>
                <c:pt idx="47">
                  <c:v>507.93600000000004</c:v>
                </c:pt>
                <c:pt idx="48">
                  <c:v>346.58</c:v>
                </c:pt>
                <c:pt idx="49">
                  <c:v>515.94399999999996</c:v>
                </c:pt>
                <c:pt idx="50">
                  <c:v>478.53</c:v>
                </c:pt>
                <c:pt idx="51">
                  <c:v>300.69</c:v>
                </c:pt>
                <c:pt idx="52">
                  <c:v>555.62</c:v>
                </c:pt>
                <c:pt idx="53">
                  <c:v>158.184</c:v>
                </c:pt>
              </c:numCache>
            </c:numRef>
          </c:val>
          <c:smooth val="0"/>
        </c:ser>
        <c:dLbls>
          <c:showLegendKey val="0"/>
          <c:showVal val="0"/>
          <c:showCatName val="0"/>
          <c:showSerName val="0"/>
          <c:showPercent val="0"/>
          <c:showBubbleSize val="0"/>
        </c:dLbls>
        <c:marker val="1"/>
        <c:smooth val="0"/>
        <c:axId val="113623424"/>
        <c:axId val="113624960"/>
      </c:lineChart>
      <c:catAx>
        <c:axId val="113623424"/>
        <c:scaling>
          <c:orientation val="minMax"/>
        </c:scaling>
        <c:delete val="0"/>
        <c:axPos val="b"/>
        <c:majorTickMark val="none"/>
        <c:minorTickMark val="none"/>
        <c:tickLblPos val="nextTo"/>
        <c:txPr>
          <a:bodyPr rot="-3300000"/>
          <a:lstStyle/>
          <a:p>
            <a:pPr>
              <a:defRPr/>
            </a:pPr>
            <a:endParaRPr lang="en-US"/>
          </a:p>
        </c:txPr>
        <c:crossAx val="113624960"/>
        <c:crosses val="autoZero"/>
        <c:auto val="1"/>
        <c:lblAlgn val="ctr"/>
        <c:lblOffset val="100"/>
        <c:noMultiLvlLbl val="0"/>
      </c:catAx>
      <c:valAx>
        <c:axId val="113624960"/>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13623424"/>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Door Count</a:t>
            </a:r>
          </a:p>
        </c:rich>
      </c:tx>
      <c:overlay val="0"/>
    </c:title>
    <c:autoTitleDeleted val="0"/>
    <c:plotArea>
      <c:layout/>
      <c:lineChart>
        <c:grouping val="standard"/>
        <c:varyColors val="0"/>
        <c:ser>
          <c:idx val="0"/>
          <c:order val="0"/>
          <c:tx>
            <c:v>Monday-Friday</c:v>
          </c:tx>
          <c:marker>
            <c:symbol val="none"/>
          </c:marker>
          <c:cat>
            <c:strRef>
              <c:f>'Report Calc ALT'!$A$2:$A$55</c:f>
              <c:strCache>
                <c:ptCount val="54"/>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strCache>
            </c:strRef>
          </c:cat>
          <c:val>
            <c:numRef>
              <c:f>'Report Calc ALT'!$D$2:$D$55</c:f>
              <c:numCache>
                <c:formatCode>0</c:formatCode>
                <c:ptCount val="54"/>
                <c:pt idx="0">
                  <c:v>14336.92</c:v>
                </c:pt>
                <c:pt idx="1">
                  <c:v>28609.879999999997</c:v>
                </c:pt>
                <c:pt idx="2">
                  <c:v>36831.599999999991</c:v>
                </c:pt>
                <c:pt idx="3">
                  <c:v>27042.6</c:v>
                </c:pt>
                <c:pt idx="4">
                  <c:v>36377.120000000003</c:v>
                </c:pt>
                <c:pt idx="5">
                  <c:v>15890.160000000002</c:v>
                </c:pt>
                <c:pt idx="6">
                  <c:v>20377.240000000002</c:v>
                </c:pt>
                <c:pt idx="7">
                  <c:v>17355.52</c:v>
                </c:pt>
                <c:pt idx="8">
                  <c:v>24412.440000000002</c:v>
                </c:pt>
                <c:pt idx="9">
                  <c:v>42365.959999999992</c:v>
                </c:pt>
                <c:pt idx="10">
                  <c:v>45107.399999999994</c:v>
                </c:pt>
                <c:pt idx="11">
                  <c:v>35707.880000000005</c:v>
                </c:pt>
                <c:pt idx="12">
                  <c:v>12002.639999999998</c:v>
                </c:pt>
                <c:pt idx="13">
                  <c:v>26642.720000000001</c:v>
                </c:pt>
                <c:pt idx="14">
                  <c:v>32858.28</c:v>
                </c:pt>
                <c:pt idx="15">
                  <c:v>25595.96</c:v>
                </c:pt>
                <c:pt idx="16">
                  <c:v>34146.32</c:v>
                </c:pt>
                <c:pt idx="17">
                  <c:v>14625.52</c:v>
                </c:pt>
                <c:pt idx="18">
                  <c:v>12367.16</c:v>
                </c:pt>
                <c:pt idx="19">
                  <c:v>12300.599999999999</c:v>
                </c:pt>
                <c:pt idx="20">
                  <c:v>23668.320000000003</c:v>
                </c:pt>
                <c:pt idx="21">
                  <c:v>42448.639999999999</c:v>
                </c:pt>
                <c:pt idx="22">
                  <c:v>37640.199999999997</c:v>
                </c:pt>
                <c:pt idx="23">
                  <c:v>33863.960000000006</c:v>
                </c:pt>
                <c:pt idx="24">
                  <c:v>9963.2000000000007</c:v>
                </c:pt>
                <c:pt idx="25">
                  <c:v>26110.760000000002</c:v>
                </c:pt>
                <c:pt idx="26">
                  <c:v>31233.280000000006</c:v>
                </c:pt>
                <c:pt idx="27">
                  <c:v>22702.679999999997</c:v>
                </c:pt>
                <c:pt idx="28">
                  <c:v>28027.999999999996</c:v>
                </c:pt>
                <c:pt idx="29">
                  <c:v>11508.119999999999</c:v>
                </c:pt>
                <c:pt idx="30">
                  <c:v>12201.8</c:v>
                </c:pt>
                <c:pt idx="31">
                  <c:v>14748.240000000002</c:v>
                </c:pt>
                <c:pt idx="32">
                  <c:v>18566.600000000002</c:v>
                </c:pt>
                <c:pt idx="33">
                  <c:v>29891.680000000004</c:v>
                </c:pt>
                <c:pt idx="34">
                  <c:v>32154.719999999998</c:v>
                </c:pt>
                <c:pt idx="35">
                  <c:v>23814.440000000002</c:v>
                </c:pt>
                <c:pt idx="36">
                  <c:v>9644.9599999999991</c:v>
                </c:pt>
                <c:pt idx="37">
                  <c:v>21783.84</c:v>
                </c:pt>
                <c:pt idx="38">
                  <c:v>24239.799999999996</c:v>
                </c:pt>
                <c:pt idx="39">
                  <c:v>17742.399999999998</c:v>
                </c:pt>
                <c:pt idx="40">
                  <c:v>25141.48</c:v>
                </c:pt>
                <c:pt idx="41">
                  <c:v>11552.84</c:v>
                </c:pt>
                <c:pt idx="42">
                  <c:v>10311.6</c:v>
                </c:pt>
                <c:pt idx="43">
                  <c:v>10664.68</c:v>
                </c:pt>
                <c:pt idx="44">
                  <c:v>18905.12</c:v>
                </c:pt>
                <c:pt idx="45">
                  <c:v>30513.600000000002</c:v>
                </c:pt>
                <c:pt idx="46">
                  <c:v>33394.400000000001</c:v>
                </c:pt>
                <c:pt idx="47">
                  <c:v>24314.16</c:v>
                </c:pt>
                <c:pt idx="48">
                  <c:v>10727.08</c:v>
                </c:pt>
                <c:pt idx="49">
                  <c:v>23202.92</c:v>
                </c:pt>
                <c:pt idx="50">
                  <c:v>24150.36</c:v>
                </c:pt>
                <c:pt idx="51">
                  <c:v>17399.199999999997</c:v>
                </c:pt>
                <c:pt idx="52">
                  <c:v>25388.48</c:v>
                </c:pt>
                <c:pt idx="53">
                  <c:v>8542.0399999999991</c:v>
                </c:pt>
              </c:numCache>
            </c:numRef>
          </c:val>
          <c:smooth val="0"/>
        </c:ser>
        <c:dLbls>
          <c:showLegendKey val="0"/>
          <c:showVal val="0"/>
          <c:showCatName val="0"/>
          <c:showSerName val="0"/>
          <c:showPercent val="0"/>
          <c:showBubbleSize val="0"/>
        </c:dLbls>
        <c:marker val="1"/>
        <c:smooth val="0"/>
        <c:axId val="113662976"/>
        <c:axId val="113685248"/>
      </c:lineChart>
      <c:catAx>
        <c:axId val="113662976"/>
        <c:scaling>
          <c:orientation val="minMax"/>
        </c:scaling>
        <c:delete val="0"/>
        <c:axPos val="b"/>
        <c:majorTickMark val="none"/>
        <c:minorTickMark val="none"/>
        <c:tickLblPos val="nextTo"/>
        <c:txPr>
          <a:bodyPr rot="-3300000"/>
          <a:lstStyle/>
          <a:p>
            <a:pPr>
              <a:defRPr/>
            </a:pPr>
            <a:endParaRPr lang="en-US"/>
          </a:p>
        </c:txPr>
        <c:crossAx val="113685248"/>
        <c:crosses val="autoZero"/>
        <c:auto val="1"/>
        <c:lblAlgn val="ctr"/>
        <c:lblOffset val="100"/>
        <c:noMultiLvlLbl val="0"/>
      </c:catAx>
      <c:valAx>
        <c:axId val="113685248"/>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13662976"/>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Door Count</a:t>
            </a:r>
          </a:p>
        </c:rich>
      </c:tx>
      <c:overlay val="0"/>
    </c:title>
    <c:autoTitleDeleted val="0"/>
    <c:plotArea>
      <c:layout/>
      <c:lineChart>
        <c:grouping val="standard"/>
        <c:varyColors val="0"/>
        <c:ser>
          <c:idx val="0"/>
          <c:order val="0"/>
          <c:tx>
            <c:v>Monday-Thursday</c:v>
          </c:tx>
          <c:marker>
            <c:symbol val="none"/>
          </c:marker>
          <c:cat>
            <c:strRef>
              <c:f>'Report Calc ALT'!$A$2:$A$55</c:f>
              <c:strCache>
                <c:ptCount val="54"/>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strCache>
            </c:strRef>
          </c:cat>
          <c:val>
            <c:numRef>
              <c:f>'Report Calc ALT'!$B$2:$B$55</c:f>
              <c:numCache>
                <c:formatCode>0</c:formatCode>
                <c:ptCount val="54"/>
                <c:pt idx="0">
                  <c:v>12794.08</c:v>
                </c:pt>
                <c:pt idx="1">
                  <c:v>25183.599999999999</c:v>
                </c:pt>
                <c:pt idx="2">
                  <c:v>33229.039999999994</c:v>
                </c:pt>
                <c:pt idx="3">
                  <c:v>24653.199999999997</c:v>
                </c:pt>
                <c:pt idx="4">
                  <c:v>33251.4</c:v>
                </c:pt>
                <c:pt idx="5">
                  <c:v>14776.840000000002</c:v>
                </c:pt>
                <c:pt idx="6">
                  <c:v>18934.760000000002</c:v>
                </c:pt>
                <c:pt idx="7">
                  <c:v>15737.28</c:v>
                </c:pt>
                <c:pt idx="8">
                  <c:v>22301.24</c:v>
                </c:pt>
                <c:pt idx="9">
                  <c:v>37928.279999999992</c:v>
                </c:pt>
                <c:pt idx="10">
                  <c:v>40062.359999999993</c:v>
                </c:pt>
                <c:pt idx="11">
                  <c:v>32506.760000000002</c:v>
                </c:pt>
                <c:pt idx="12">
                  <c:v>10798.839999999998</c:v>
                </c:pt>
                <c:pt idx="13">
                  <c:v>23665.72</c:v>
                </c:pt>
                <c:pt idx="14">
                  <c:v>29174.079999999998</c:v>
                </c:pt>
                <c:pt idx="15">
                  <c:v>23840.959999999999</c:v>
                </c:pt>
                <c:pt idx="16">
                  <c:v>29448.639999999999</c:v>
                </c:pt>
                <c:pt idx="17">
                  <c:v>13457.6</c:v>
                </c:pt>
                <c:pt idx="18">
                  <c:v>11518.52</c:v>
                </c:pt>
                <c:pt idx="19">
                  <c:v>10927.279999999999</c:v>
                </c:pt>
                <c:pt idx="20">
                  <c:v>21652.280000000002</c:v>
                </c:pt>
                <c:pt idx="21">
                  <c:v>35165</c:v>
                </c:pt>
                <c:pt idx="22">
                  <c:v>33645.040000000001</c:v>
                </c:pt>
                <c:pt idx="23">
                  <c:v>31949.320000000007</c:v>
                </c:pt>
                <c:pt idx="24">
                  <c:v>8822.3200000000015</c:v>
                </c:pt>
                <c:pt idx="25">
                  <c:v>23138.960000000003</c:v>
                </c:pt>
                <c:pt idx="26">
                  <c:v>27836.120000000006</c:v>
                </c:pt>
                <c:pt idx="27">
                  <c:v>20370.999999999996</c:v>
                </c:pt>
                <c:pt idx="28">
                  <c:v>25392.639999999996</c:v>
                </c:pt>
                <c:pt idx="29">
                  <c:v>10664.16</c:v>
                </c:pt>
                <c:pt idx="30">
                  <c:v>11031.8</c:v>
                </c:pt>
                <c:pt idx="31">
                  <c:v>10674.560000000001</c:v>
                </c:pt>
                <c:pt idx="32">
                  <c:v>15888.600000000002</c:v>
                </c:pt>
                <c:pt idx="33">
                  <c:v>26550.160000000003</c:v>
                </c:pt>
                <c:pt idx="34">
                  <c:v>29338.399999999998</c:v>
                </c:pt>
                <c:pt idx="35">
                  <c:v>19865.04</c:v>
                </c:pt>
                <c:pt idx="36">
                  <c:v>8835.32</c:v>
                </c:pt>
                <c:pt idx="37">
                  <c:v>19564.48</c:v>
                </c:pt>
                <c:pt idx="38">
                  <c:v>21661.639999999996</c:v>
                </c:pt>
                <c:pt idx="39">
                  <c:v>15646.279999999999</c:v>
                </c:pt>
                <c:pt idx="40">
                  <c:v>22761.96</c:v>
                </c:pt>
                <c:pt idx="41">
                  <c:v>10652.2</c:v>
                </c:pt>
                <c:pt idx="42">
                  <c:v>9501.9600000000009</c:v>
                </c:pt>
                <c:pt idx="43">
                  <c:v>9903.92</c:v>
                </c:pt>
                <c:pt idx="44">
                  <c:v>16986.32</c:v>
                </c:pt>
                <c:pt idx="45">
                  <c:v>27335.360000000001</c:v>
                </c:pt>
                <c:pt idx="46">
                  <c:v>31147.480000000003</c:v>
                </c:pt>
                <c:pt idx="47">
                  <c:v>21774.48</c:v>
                </c:pt>
                <c:pt idx="48">
                  <c:v>10033.92</c:v>
                </c:pt>
                <c:pt idx="49">
                  <c:v>20623.199999999997</c:v>
                </c:pt>
                <c:pt idx="50">
                  <c:v>22236.240000000002</c:v>
                </c:pt>
                <c:pt idx="51">
                  <c:v>16196.439999999999</c:v>
                </c:pt>
                <c:pt idx="52">
                  <c:v>23166</c:v>
                </c:pt>
                <c:pt idx="53">
                  <c:v>7751.119999999999</c:v>
                </c:pt>
              </c:numCache>
            </c:numRef>
          </c:val>
          <c:smooth val="0"/>
        </c:ser>
        <c:ser>
          <c:idx val="1"/>
          <c:order val="1"/>
          <c:tx>
            <c:v>Friday</c:v>
          </c:tx>
          <c:marker>
            <c:symbol val="none"/>
          </c:marker>
          <c:cat>
            <c:strRef>
              <c:f>'Report Calc ALT'!$A$2:$A$55</c:f>
              <c:strCache>
                <c:ptCount val="54"/>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strCache>
            </c:strRef>
          </c:cat>
          <c:val>
            <c:numRef>
              <c:f>'Report Calc ALT'!$C$2:$C$55</c:f>
              <c:numCache>
                <c:formatCode>0</c:formatCode>
                <c:ptCount val="54"/>
                <c:pt idx="0">
                  <c:v>1542.8400000000001</c:v>
                </c:pt>
                <c:pt idx="1">
                  <c:v>3426.28</c:v>
                </c:pt>
                <c:pt idx="2">
                  <c:v>3602.56</c:v>
                </c:pt>
                <c:pt idx="3">
                  <c:v>2389.4</c:v>
                </c:pt>
                <c:pt idx="4">
                  <c:v>3125.72</c:v>
                </c:pt>
                <c:pt idx="5">
                  <c:v>1113.32</c:v>
                </c:pt>
                <c:pt idx="6">
                  <c:v>1442.48</c:v>
                </c:pt>
                <c:pt idx="7">
                  <c:v>1618.24</c:v>
                </c:pt>
                <c:pt idx="8">
                  <c:v>2111.1999999999998</c:v>
                </c:pt>
                <c:pt idx="9">
                  <c:v>4437.68</c:v>
                </c:pt>
                <c:pt idx="10">
                  <c:v>5045.04</c:v>
                </c:pt>
                <c:pt idx="11">
                  <c:v>3201.12</c:v>
                </c:pt>
                <c:pt idx="12">
                  <c:v>1203.8</c:v>
                </c:pt>
                <c:pt idx="13">
                  <c:v>2977</c:v>
                </c:pt>
                <c:pt idx="14">
                  <c:v>3684.2</c:v>
                </c:pt>
                <c:pt idx="15">
                  <c:v>1755</c:v>
                </c:pt>
                <c:pt idx="16">
                  <c:v>4697.68</c:v>
                </c:pt>
                <c:pt idx="17">
                  <c:v>1167.9199999999998</c:v>
                </c:pt>
                <c:pt idx="18">
                  <c:v>848.63999999999987</c:v>
                </c:pt>
                <c:pt idx="19">
                  <c:v>1373.32</c:v>
                </c:pt>
                <c:pt idx="20">
                  <c:v>2016.04</c:v>
                </c:pt>
                <c:pt idx="21">
                  <c:v>7283.64</c:v>
                </c:pt>
                <c:pt idx="22">
                  <c:v>3995.16</c:v>
                </c:pt>
                <c:pt idx="23">
                  <c:v>1914.6399999999999</c:v>
                </c:pt>
                <c:pt idx="24">
                  <c:v>1140.8800000000001</c:v>
                </c:pt>
                <c:pt idx="25">
                  <c:v>2971.8</c:v>
                </c:pt>
                <c:pt idx="26">
                  <c:v>3397.16</c:v>
                </c:pt>
                <c:pt idx="27">
                  <c:v>2331.6799999999998</c:v>
                </c:pt>
                <c:pt idx="28">
                  <c:v>2635.36</c:v>
                </c:pt>
                <c:pt idx="29">
                  <c:v>843.96</c:v>
                </c:pt>
                <c:pt idx="30">
                  <c:v>1170</c:v>
                </c:pt>
                <c:pt idx="31">
                  <c:v>4073.68</c:v>
                </c:pt>
                <c:pt idx="32">
                  <c:v>2678</c:v>
                </c:pt>
                <c:pt idx="33">
                  <c:v>3341.5200000000004</c:v>
                </c:pt>
                <c:pt idx="34">
                  <c:v>2816.32</c:v>
                </c:pt>
                <c:pt idx="35">
                  <c:v>3949.3999999999996</c:v>
                </c:pt>
                <c:pt idx="36">
                  <c:v>809.6400000000001</c:v>
                </c:pt>
                <c:pt idx="37">
                  <c:v>2219.3599999999997</c:v>
                </c:pt>
                <c:pt idx="38">
                  <c:v>2578.16</c:v>
                </c:pt>
                <c:pt idx="39">
                  <c:v>2096.12</c:v>
                </c:pt>
                <c:pt idx="40">
                  <c:v>2379.52</c:v>
                </c:pt>
                <c:pt idx="41">
                  <c:v>900.6400000000001</c:v>
                </c:pt>
                <c:pt idx="42">
                  <c:v>809.64</c:v>
                </c:pt>
                <c:pt idx="43">
                  <c:v>760.76</c:v>
                </c:pt>
                <c:pt idx="44">
                  <c:v>1918.8000000000002</c:v>
                </c:pt>
                <c:pt idx="45">
                  <c:v>3178.2400000000002</c:v>
                </c:pt>
                <c:pt idx="46">
                  <c:v>2246.92</c:v>
                </c:pt>
                <c:pt idx="47">
                  <c:v>2539.6800000000003</c:v>
                </c:pt>
                <c:pt idx="48">
                  <c:v>693.16</c:v>
                </c:pt>
                <c:pt idx="49">
                  <c:v>2579.7199999999998</c:v>
                </c:pt>
                <c:pt idx="50">
                  <c:v>1914.12</c:v>
                </c:pt>
                <c:pt idx="51">
                  <c:v>1202.76</c:v>
                </c:pt>
                <c:pt idx="52">
                  <c:v>2222.48</c:v>
                </c:pt>
                <c:pt idx="53">
                  <c:v>790.92</c:v>
                </c:pt>
              </c:numCache>
            </c:numRef>
          </c:val>
          <c:smooth val="0"/>
        </c:ser>
        <c:dLbls>
          <c:showLegendKey val="0"/>
          <c:showVal val="0"/>
          <c:showCatName val="0"/>
          <c:showSerName val="0"/>
          <c:showPercent val="0"/>
          <c:showBubbleSize val="0"/>
        </c:dLbls>
        <c:marker val="1"/>
        <c:smooth val="0"/>
        <c:axId val="113207168"/>
        <c:axId val="113208704"/>
      </c:lineChart>
      <c:catAx>
        <c:axId val="113207168"/>
        <c:scaling>
          <c:orientation val="minMax"/>
        </c:scaling>
        <c:delete val="0"/>
        <c:axPos val="b"/>
        <c:majorTickMark val="none"/>
        <c:minorTickMark val="none"/>
        <c:tickLblPos val="nextTo"/>
        <c:txPr>
          <a:bodyPr rot="-3300000"/>
          <a:lstStyle/>
          <a:p>
            <a:pPr>
              <a:defRPr/>
            </a:pPr>
            <a:endParaRPr lang="en-US"/>
          </a:p>
        </c:txPr>
        <c:crossAx val="113208704"/>
        <c:crosses val="autoZero"/>
        <c:auto val="1"/>
        <c:lblAlgn val="ctr"/>
        <c:lblOffset val="100"/>
        <c:noMultiLvlLbl val="0"/>
      </c:catAx>
      <c:valAx>
        <c:axId val="113208704"/>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113207168"/>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9/10/2012</a:t>
            </a:r>
          </a:p>
        </c:rich>
      </c:tx>
      <c:layout>
        <c:manualLayout>
          <c:xMode val="edge"/>
          <c:yMode val="edge"/>
          <c:x val="0.30874615910102909"/>
          <c:y val="2.5991792065664699E-2"/>
        </c:manualLayout>
      </c:layout>
      <c:overlay val="0"/>
      <c:spPr>
        <a:noFill/>
        <a:ln w="25400">
          <a:noFill/>
        </a:ln>
      </c:spPr>
    </c:title>
    <c:autoTitleDeleted val="0"/>
    <c:plotArea>
      <c:layout>
        <c:manualLayout>
          <c:layoutTarget val="inner"/>
          <c:xMode val="edge"/>
          <c:yMode val="edge"/>
          <c:x val="0.17808228340805071"/>
          <c:y val="0.1477428180574727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'09-10-2012'!$J$9:$J$13</c:f>
              <c:strCache>
                <c:ptCount val="5"/>
                <c:pt idx="0">
                  <c:v>Total Monday</c:v>
                </c:pt>
                <c:pt idx="1">
                  <c:v>Total Tuesday</c:v>
                </c:pt>
                <c:pt idx="2">
                  <c:v>Total Wednesday</c:v>
                </c:pt>
                <c:pt idx="3">
                  <c:v>Total Thursday</c:v>
                </c:pt>
                <c:pt idx="4">
                  <c:v>Total Friday</c:v>
                </c:pt>
              </c:strCache>
            </c:strRef>
          </c:cat>
          <c:val>
            <c:numRef>
              <c:f>'09-10-2012'!$K$9:$K$13</c:f>
              <c:numCache>
                <c:formatCode>General</c:formatCode>
                <c:ptCount val="5"/>
                <c:pt idx="0">
                  <c:v>1908.5</c:v>
                </c:pt>
                <c:pt idx="1">
                  <c:v>1938</c:v>
                </c:pt>
                <c:pt idx="2">
                  <c:v>1607.5</c:v>
                </c:pt>
                <c:pt idx="3">
                  <c:v>1893</c:v>
                </c:pt>
                <c:pt idx="4">
                  <c:v>843.5</c:v>
                </c:pt>
              </c:numCache>
            </c:numRef>
          </c:val>
          <c:smooth val="0"/>
        </c:ser>
        <c:dLbls>
          <c:showLegendKey val="0"/>
          <c:showVal val="0"/>
          <c:showCatName val="0"/>
          <c:showSerName val="0"/>
          <c:showPercent val="0"/>
          <c:showBubbleSize val="0"/>
        </c:dLbls>
        <c:marker val="1"/>
        <c:smooth val="0"/>
        <c:axId val="95778304"/>
        <c:axId val="95784960"/>
      </c:lineChart>
      <c:catAx>
        <c:axId val="957783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5784960"/>
        <c:crosses val="autoZero"/>
        <c:auto val="1"/>
        <c:lblAlgn val="ctr"/>
        <c:lblOffset val="100"/>
        <c:tickLblSkip val="1"/>
        <c:tickMarkSkip val="1"/>
        <c:noMultiLvlLbl val="0"/>
      </c:catAx>
      <c:valAx>
        <c:axId val="957849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57783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9/17/2012</a:t>
            </a:r>
          </a:p>
        </c:rich>
      </c:tx>
      <c:layout>
        <c:manualLayout>
          <c:xMode val="edge"/>
          <c:yMode val="edge"/>
          <c:x val="0.30874615910102909"/>
          <c:y val="2.5991792065664713E-2"/>
        </c:manualLayout>
      </c:layout>
      <c:overlay val="0"/>
      <c:spPr>
        <a:noFill/>
        <a:ln w="25400">
          <a:noFill/>
        </a:ln>
      </c:spPr>
    </c:title>
    <c:autoTitleDeleted val="0"/>
    <c:plotArea>
      <c:layout>
        <c:manualLayout>
          <c:layoutTarget val="inner"/>
          <c:xMode val="edge"/>
          <c:yMode val="edge"/>
          <c:x val="0.17808228340805071"/>
          <c:y val="0.1477428180574728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'09-17-2012'!$J$9:$J$13</c:f>
              <c:strCache>
                <c:ptCount val="5"/>
                <c:pt idx="0">
                  <c:v>Total Monday</c:v>
                </c:pt>
                <c:pt idx="1">
                  <c:v>Total Tuesday</c:v>
                </c:pt>
                <c:pt idx="2">
                  <c:v>Total Wednesday</c:v>
                </c:pt>
                <c:pt idx="3">
                  <c:v>Total Thursday</c:v>
                </c:pt>
                <c:pt idx="4">
                  <c:v>Total Friday</c:v>
                </c:pt>
              </c:strCache>
            </c:strRef>
          </c:cat>
          <c:val>
            <c:numRef>
              <c:f>'09-17-2012'!$K$9:$K$13</c:f>
              <c:numCache>
                <c:formatCode>General</c:formatCode>
                <c:ptCount val="5"/>
                <c:pt idx="0">
                  <c:v>1412.5</c:v>
                </c:pt>
                <c:pt idx="1">
                  <c:v>1799</c:v>
                </c:pt>
                <c:pt idx="2">
                  <c:v>1506</c:v>
                </c:pt>
                <c:pt idx="3">
                  <c:v>1846</c:v>
                </c:pt>
                <c:pt idx="4">
                  <c:v>773</c:v>
                </c:pt>
              </c:numCache>
            </c:numRef>
          </c:val>
          <c:smooth val="0"/>
        </c:ser>
        <c:dLbls>
          <c:showLegendKey val="0"/>
          <c:showVal val="0"/>
          <c:showCatName val="0"/>
          <c:showSerName val="0"/>
          <c:showPercent val="0"/>
          <c:showBubbleSize val="0"/>
        </c:dLbls>
        <c:marker val="1"/>
        <c:smooth val="0"/>
        <c:axId val="98443648"/>
        <c:axId val="98445952"/>
      </c:lineChart>
      <c:catAx>
        <c:axId val="9844364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445952"/>
        <c:crosses val="autoZero"/>
        <c:auto val="1"/>
        <c:lblAlgn val="ctr"/>
        <c:lblOffset val="100"/>
        <c:tickLblSkip val="1"/>
        <c:tickMarkSkip val="1"/>
        <c:noMultiLvlLbl val="0"/>
      </c:catAx>
      <c:valAx>
        <c:axId val="984459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44364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9/24/2012</a:t>
            </a:r>
          </a:p>
        </c:rich>
      </c:tx>
      <c:layout>
        <c:manualLayout>
          <c:xMode val="edge"/>
          <c:yMode val="edge"/>
          <c:x val="0.30874615910102909"/>
          <c:y val="2.599179206566473E-2"/>
        </c:manualLayout>
      </c:layout>
      <c:overlay val="0"/>
      <c:spPr>
        <a:noFill/>
        <a:ln w="25400">
          <a:noFill/>
        </a:ln>
      </c:spPr>
    </c:title>
    <c:autoTitleDeleted val="0"/>
    <c:plotArea>
      <c:layout>
        <c:manualLayout>
          <c:layoutTarget val="inner"/>
          <c:xMode val="edge"/>
          <c:yMode val="edge"/>
          <c:x val="0.17808228340805071"/>
          <c:y val="0.1477428180574729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'09-24-2012'!$J$9:$J$13</c:f>
              <c:strCache>
                <c:ptCount val="5"/>
                <c:pt idx="0">
                  <c:v>Total Monday</c:v>
                </c:pt>
                <c:pt idx="1">
                  <c:v>Total Tuesday</c:v>
                </c:pt>
                <c:pt idx="2">
                  <c:v>Total Wednesday</c:v>
                </c:pt>
                <c:pt idx="3">
                  <c:v>Total Thursday</c:v>
                </c:pt>
                <c:pt idx="4">
                  <c:v>Total Friday</c:v>
                </c:pt>
              </c:strCache>
            </c:strRef>
          </c:cat>
          <c:val>
            <c:numRef>
              <c:f>'09-24-2012'!$K$9:$K$13</c:f>
              <c:numCache>
                <c:formatCode>General</c:formatCode>
                <c:ptCount val="5"/>
                <c:pt idx="0">
                  <c:v>1385</c:v>
                </c:pt>
                <c:pt idx="1">
                  <c:v>1758.5</c:v>
                </c:pt>
                <c:pt idx="2">
                  <c:v>1388.5</c:v>
                </c:pt>
                <c:pt idx="3">
                  <c:v>1715.5</c:v>
                </c:pt>
                <c:pt idx="4">
                  <c:v>755</c:v>
                </c:pt>
              </c:numCache>
            </c:numRef>
          </c:val>
          <c:smooth val="0"/>
        </c:ser>
        <c:dLbls>
          <c:showLegendKey val="0"/>
          <c:showVal val="0"/>
          <c:showCatName val="0"/>
          <c:showSerName val="0"/>
          <c:showPercent val="0"/>
          <c:showBubbleSize val="0"/>
        </c:dLbls>
        <c:marker val="1"/>
        <c:smooth val="0"/>
        <c:axId val="98479104"/>
        <c:axId val="98563584"/>
      </c:lineChart>
      <c:catAx>
        <c:axId val="984791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563584"/>
        <c:crosses val="autoZero"/>
        <c:auto val="1"/>
        <c:lblAlgn val="ctr"/>
        <c:lblOffset val="100"/>
        <c:tickLblSkip val="1"/>
        <c:tickMarkSkip val="1"/>
        <c:noMultiLvlLbl val="0"/>
      </c:catAx>
      <c:valAx>
        <c:axId val="985635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4791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10/1/2012</a:t>
            </a:r>
          </a:p>
        </c:rich>
      </c:tx>
      <c:layout>
        <c:manualLayout>
          <c:xMode val="edge"/>
          <c:yMode val="edge"/>
          <c:x val="0.30874615910102909"/>
          <c:y val="2.5991792065664748E-2"/>
        </c:manualLayout>
      </c:layout>
      <c:overlay val="0"/>
      <c:spPr>
        <a:noFill/>
        <a:ln w="25400">
          <a:noFill/>
        </a:ln>
      </c:spPr>
    </c:title>
    <c:autoTitleDeleted val="0"/>
    <c:plotArea>
      <c:layout>
        <c:manualLayout>
          <c:layoutTarget val="inner"/>
          <c:xMode val="edge"/>
          <c:yMode val="edge"/>
          <c:x val="0.17808228340805071"/>
          <c:y val="0.147742818057473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'10-01-2012'!$J$9:$J$13</c:f>
              <c:strCache>
                <c:ptCount val="5"/>
                <c:pt idx="0">
                  <c:v>Total Monday</c:v>
                </c:pt>
                <c:pt idx="1">
                  <c:v>Total Tuesday</c:v>
                </c:pt>
                <c:pt idx="2">
                  <c:v>Total Wednesday</c:v>
                </c:pt>
                <c:pt idx="3">
                  <c:v>Total Thursday</c:v>
                </c:pt>
                <c:pt idx="4">
                  <c:v>Total Friday</c:v>
                </c:pt>
              </c:strCache>
            </c:strRef>
          </c:cat>
          <c:val>
            <c:numRef>
              <c:f>'10-01-2012'!$K$9:$K$13</c:f>
              <c:numCache>
                <c:formatCode>General</c:formatCode>
                <c:ptCount val="5"/>
                <c:pt idx="0">
                  <c:v>1729.5</c:v>
                </c:pt>
                <c:pt idx="1">
                  <c:v>1683.5</c:v>
                </c:pt>
                <c:pt idx="2">
                  <c:v>1293.5</c:v>
                </c:pt>
                <c:pt idx="3">
                  <c:v>1702.5</c:v>
                </c:pt>
                <c:pt idx="4">
                  <c:v>1117.5</c:v>
                </c:pt>
              </c:numCache>
            </c:numRef>
          </c:val>
          <c:smooth val="0"/>
        </c:ser>
        <c:dLbls>
          <c:showLegendKey val="0"/>
          <c:showVal val="0"/>
          <c:showCatName val="0"/>
          <c:showSerName val="0"/>
          <c:showPercent val="0"/>
          <c:showBubbleSize val="0"/>
        </c:dLbls>
        <c:marker val="1"/>
        <c:smooth val="0"/>
        <c:axId val="104220544"/>
        <c:axId val="104235392"/>
      </c:lineChart>
      <c:catAx>
        <c:axId val="1042205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235392"/>
        <c:crosses val="autoZero"/>
        <c:auto val="1"/>
        <c:lblAlgn val="ctr"/>
        <c:lblOffset val="100"/>
        <c:tickLblSkip val="1"/>
        <c:tickMarkSkip val="1"/>
        <c:noMultiLvlLbl val="0"/>
      </c:catAx>
      <c:valAx>
        <c:axId val="1042353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2205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10/8/2012</a:t>
            </a:r>
          </a:p>
        </c:rich>
      </c:tx>
      <c:layout>
        <c:manualLayout>
          <c:xMode val="edge"/>
          <c:yMode val="edge"/>
          <c:x val="0.30874615910102909"/>
          <c:y val="2.5991792065664765E-2"/>
        </c:manualLayout>
      </c:layout>
      <c:overlay val="0"/>
      <c:spPr>
        <a:noFill/>
        <a:ln w="25400">
          <a:noFill/>
        </a:ln>
      </c:spPr>
    </c:title>
    <c:autoTitleDeleted val="0"/>
    <c:plotArea>
      <c:layout>
        <c:manualLayout>
          <c:layoutTarget val="inner"/>
          <c:xMode val="edge"/>
          <c:yMode val="edge"/>
          <c:x val="0.17808228340805071"/>
          <c:y val="0.1477428180574731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'10-08-2012'!$J$9:$J$13</c:f>
              <c:strCache>
                <c:ptCount val="5"/>
                <c:pt idx="0">
                  <c:v>Total Monday</c:v>
                </c:pt>
                <c:pt idx="1">
                  <c:v>Total Tuesday</c:v>
                </c:pt>
                <c:pt idx="2">
                  <c:v>Total Wednesday</c:v>
                </c:pt>
                <c:pt idx="3">
                  <c:v>Total Thursday</c:v>
                </c:pt>
                <c:pt idx="4">
                  <c:v>Total Friday</c:v>
                </c:pt>
              </c:strCache>
            </c:strRef>
          </c:cat>
          <c:val>
            <c:numRef>
              <c:f>'10-08-2012'!$K$9:$K$13</c:f>
              <c:numCache>
                <c:formatCode>General</c:formatCode>
                <c:ptCount val="5"/>
                <c:pt idx="0">
                  <c:v>1241</c:v>
                </c:pt>
                <c:pt idx="1">
                  <c:v>1752.5</c:v>
                </c:pt>
                <c:pt idx="2">
                  <c:v>1423.5</c:v>
                </c:pt>
                <c:pt idx="3">
                  <c:v>1674</c:v>
                </c:pt>
                <c:pt idx="4">
                  <c:v>640</c:v>
                </c:pt>
              </c:numCache>
            </c:numRef>
          </c:val>
          <c:smooth val="0"/>
        </c:ser>
        <c:dLbls>
          <c:showLegendKey val="0"/>
          <c:showVal val="0"/>
          <c:showCatName val="0"/>
          <c:showSerName val="0"/>
          <c:showPercent val="0"/>
          <c:showBubbleSize val="0"/>
        </c:dLbls>
        <c:marker val="1"/>
        <c:smooth val="0"/>
        <c:axId val="104313984"/>
        <c:axId val="104316288"/>
      </c:lineChart>
      <c:catAx>
        <c:axId val="1043139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316288"/>
        <c:crosses val="autoZero"/>
        <c:auto val="1"/>
        <c:lblAlgn val="ctr"/>
        <c:lblOffset val="100"/>
        <c:tickLblSkip val="1"/>
        <c:tickMarkSkip val="1"/>
        <c:noMultiLvlLbl val="0"/>
      </c:catAx>
      <c:valAx>
        <c:axId val="1043162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3139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10/15/2012</a:t>
            </a:r>
          </a:p>
        </c:rich>
      </c:tx>
      <c:layout>
        <c:manualLayout>
          <c:xMode val="edge"/>
          <c:yMode val="edge"/>
          <c:x val="0.30874615910102909"/>
          <c:y val="2.5991792065664765E-2"/>
        </c:manualLayout>
      </c:layout>
      <c:overlay val="0"/>
      <c:spPr>
        <a:noFill/>
        <a:ln w="25400">
          <a:noFill/>
        </a:ln>
      </c:spPr>
    </c:title>
    <c:autoTitleDeleted val="0"/>
    <c:plotArea>
      <c:layout>
        <c:manualLayout>
          <c:layoutTarget val="inner"/>
          <c:xMode val="edge"/>
          <c:yMode val="edge"/>
          <c:x val="0.17808228340805071"/>
          <c:y val="0.1477428180574731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'10-15-2012'!$J$9:$J$13</c:f>
              <c:strCache>
                <c:ptCount val="5"/>
                <c:pt idx="0">
                  <c:v>Total Monday</c:v>
                </c:pt>
                <c:pt idx="1">
                  <c:v>Total Tuesday</c:v>
                </c:pt>
                <c:pt idx="2">
                  <c:v>Total Wednesday</c:v>
                </c:pt>
                <c:pt idx="3">
                  <c:v>Total Thursday</c:v>
                </c:pt>
                <c:pt idx="4">
                  <c:v>Total Friday</c:v>
                </c:pt>
              </c:strCache>
            </c:strRef>
          </c:cat>
          <c:val>
            <c:numRef>
              <c:f>'10-15-2012'!$K$9:$K$13</c:f>
              <c:numCache>
                <c:formatCode>General</c:formatCode>
                <c:ptCount val="5"/>
                <c:pt idx="0">
                  <c:v>1327</c:v>
                </c:pt>
                <c:pt idx="1">
                  <c:v>1742.5</c:v>
                </c:pt>
                <c:pt idx="2">
                  <c:v>1369</c:v>
                </c:pt>
                <c:pt idx="3">
                  <c:v>1553</c:v>
                </c:pt>
                <c:pt idx="4">
                  <c:v>204.5</c:v>
                </c:pt>
              </c:numCache>
            </c:numRef>
          </c:val>
          <c:smooth val="0"/>
        </c:ser>
        <c:dLbls>
          <c:showLegendKey val="0"/>
          <c:showVal val="0"/>
          <c:showCatName val="0"/>
          <c:showSerName val="0"/>
          <c:showPercent val="0"/>
          <c:showBubbleSize val="0"/>
        </c:dLbls>
        <c:marker val="1"/>
        <c:smooth val="0"/>
        <c:axId val="103981056"/>
        <c:axId val="103983360"/>
      </c:lineChart>
      <c:catAx>
        <c:axId val="1039810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983360"/>
        <c:crosses val="autoZero"/>
        <c:auto val="1"/>
        <c:lblAlgn val="ctr"/>
        <c:lblOffset val="100"/>
        <c:tickLblSkip val="1"/>
        <c:tickMarkSkip val="1"/>
        <c:noMultiLvlLbl val="0"/>
      </c:catAx>
      <c:valAx>
        <c:axId val="1039833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39810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10/22/2012</a:t>
            </a:r>
          </a:p>
        </c:rich>
      </c:tx>
      <c:layout>
        <c:manualLayout>
          <c:xMode val="edge"/>
          <c:yMode val="edge"/>
          <c:x val="0.30874615910102909"/>
          <c:y val="2.5991792065664782E-2"/>
        </c:manualLayout>
      </c:layout>
      <c:overlay val="0"/>
      <c:spPr>
        <a:noFill/>
        <a:ln w="25400">
          <a:noFill/>
        </a:ln>
      </c:spPr>
    </c:title>
    <c:autoTitleDeleted val="0"/>
    <c:plotArea>
      <c:layout>
        <c:manualLayout>
          <c:layoutTarget val="inner"/>
          <c:xMode val="edge"/>
          <c:yMode val="edge"/>
          <c:x val="0.17808228340805071"/>
          <c:y val="0.1477428180574732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'10-22-2012'!$J$9:$J$13</c:f>
              <c:strCache>
                <c:ptCount val="5"/>
                <c:pt idx="0">
                  <c:v>Total Monday</c:v>
                </c:pt>
                <c:pt idx="1">
                  <c:v>Total Tuesday</c:v>
                </c:pt>
                <c:pt idx="2">
                  <c:v>Total Wednesday</c:v>
                </c:pt>
                <c:pt idx="3">
                  <c:v>Total Thursday</c:v>
                </c:pt>
                <c:pt idx="4">
                  <c:v>Total Friday</c:v>
                </c:pt>
              </c:strCache>
            </c:strRef>
          </c:cat>
          <c:val>
            <c:numRef>
              <c:f>'10-22-2012'!$K$9:$K$13</c:f>
              <c:numCache>
                <c:formatCode>General</c:formatCode>
                <c:ptCount val="5"/>
                <c:pt idx="0">
                  <c:v>1227.5</c:v>
                </c:pt>
                <c:pt idx="1">
                  <c:v>1477</c:v>
                </c:pt>
                <c:pt idx="2">
                  <c:v>1419</c:v>
                </c:pt>
                <c:pt idx="3">
                  <c:v>1453.5</c:v>
                </c:pt>
                <c:pt idx="4">
                  <c:v>746</c:v>
                </c:pt>
              </c:numCache>
            </c:numRef>
          </c:val>
          <c:smooth val="0"/>
        </c:ser>
        <c:dLbls>
          <c:showLegendKey val="0"/>
          <c:showVal val="0"/>
          <c:showCatName val="0"/>
          <c:showSerName val="0"/>
          <c:showPercent val="0"/>
          <c:showBubbleSize val="0"/>
        </c:dLbls>
        <c:marker val="1"/>
        <c:smooth val="0"/>
        <c:axId val="104692352"/>
        <c:axId val="104719488"/>
      </c:lineChart>
      <c:catAx>
        <c:axId val="10469235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719488"/>
        <c:crosses val="autoZero"/>
        <c:auto val="1"/>
        <c:lblAlgn val="ctr"/>
        <c:lblOffset val="100"/>
        <c:tickLblSkip val="1"/>
        <c:tickMarkSkip val="1"/>
        <c:noMultiLvlLbl val="0"/>
      </c:catAx>
      <c:valAx>
        <c:axId val="1047194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69235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10/29/2012</a:t>
            </a:r>
          </a:p>
        </c:rich>
      </c:tx>
      <c:layout>
        <c:manualLayout>
          <c:xMode val="edge"/>
          <c:yMode val="edge"/>
          <c:x val="0.30874615910102909"/>
          <c:y val="2.5991792065664796E-2"/>
        </c:manualLayout>
      </c:layout>
      <c:overlay val="0"/>
      <c:spPr>
        <a:noFill/>
        <a:ln w="25400">
          <a:noFill/>
        </a:ln>
      </c:spPr>
    </c:title>
    <c:autoTitleDeleted val="0"/>
    <c:plotArea>
      <c:layout>
        <c:manualLayout>
          <c:layoutTarget val="inner"/>
          <c:xMode val="edge"/>
          <c:yMode val="edge"/>
          <c:x val="0.17808228340805071"/>
          <c:y val="0.1477428180574733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'10-29-2012'!$J$9:$J$13</c:f>
              <c:strCache>
                <c:ptCount val="5"/>
                <c:pt idx="0">
                  <c:v>Total Monday</c:v>
                </c:pt>
                <c:pt idx="1">
                  <c:v>Total Tuesday</c:v>
                </c:pt>
                <c:pt idx="2">
                  <c:v>Total Wednesday</c:v>
                </c:pt>
                <c:pt idx="3">
                  <c:v>Total Thursday</c:v>
                </c:pt>
                <c:pt idx="4">
                  <c:v>Total Friday</c:v>
                </c:pt>
              </c:strCache>
            </c:strRef>
          </c:cat>
          <c:val>
            <c:numRef>
              <c:f>'10-29-2012'!$K$9:$K$13</c:f>
              <c:numCache>
                <c:formatCode>General</c:formatCode>
                <c:ptCount val="5"/>
                <c:pt idx="0">
                  <c:v>1310</c:v>
                </c:pt>
                <c:pt idx="1">
                  <c:v>1621.5</c:v>
                </c:pt>
                <c:pt idx="2">
                  <c:v>1210</c:v>
                </c:pt>
                <c:pt idx="3">
                  <c:v>1530.5</c:v>
                </c:pt>
                <c:pt idx="4">
                  <c:v>798</c:v>
                </c:pt>
              </c:numCache>
            </c:numRef>
          </c:val>
          <c:smooth val="0"/>
        </c:ser>
        <c:dLbls>
          <c:showLegendKey val="0"/>
          <c:showVal val="0"/>
          <c:showCatName val="0"/>
          <c:showSerName val="0"/>
          <c:showPercent val="0"/>
          <c:showBubbleSize val="0"/>
        </c:dLbls>
        <c:marker val="1"/>
        <c:smooth val="0"/>
        <c:axId val="105874944"/>
        <c:axId val="105881600"/>
      </c:lineChart>
      <c:catAx>
        <c:axId val="1058749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881600"/>
        <c:crosses val="autoZero"/>
        <c:auto val="1"/>
        <c:lblAlgn val="ctr"/>
        <c:lblOffset val="100"/>
        <c:tickLblSkip val="1"/>
        <c:tickMarkSkip val="1"/>
        <c:noMultiLvlLbl val="0"/>
      </c:catAx>
      <c:valAx>
        <c:axId val="1058816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8749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11/05/2012</a:t>
            </a:r>
          </a:p>
        </c:rich>
      </c:tx>
      <c:layout>
        <c:manualLayout>
          <c:xMode val="edge"/>
          <c:yMode val="edge"/>
          <c:x val="0.30874615910102909"/>
          <c:y val="2.5991792065664807E-2"/>
        </c:manualLayout>
      </c:layout>
      <c:overlay val="0"/>
      <c:spPr>
        <a:noFill/>
        <a:ln w="25400">
          <a:noFill/>
        </a:ln>
      </c:spPr>
    </c:title>
    <c:autoTitleDeleted val="0"/>
    <c:plotArea>
      <c:layout>
        <c:manualLayout>
          <c:layoutTarget val="inner"/>
          <c:xMode val="edge"/>
          <c:yMode val="edge"/>
          <c:x val="0.17808228340805071"/>
          <c:y val="0.1477428180574734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'11-05-2012'!$J$9:$J$13</c:f>
              <c:strCache>
                <c:ptCount val="5"/>
                <c:pt idx="0">
                  <c:v>Total Monday</c:v>
                </c:pt>
                <c:pt idx="1">
                  <c:v>Total Tuesday</c:v>
                </c:pt>
                <c:pt idx="2">
                  <c:v>Total Wednesday</c:v>
                </c:pt>
                <c:pt idx="3">
                  <c:v>Total Thursday</c:v>
                </c:pt>
                <c:pt idx="4">
                  <c:v>Total Friday</c:v>
                </c:pt>
              </c:strCache>
            </c:strRef>
          </c:cat>
          <c:val>
            <c:numRef>
              <c:f>'11-05-2012'!$K$9:$K$13</c:f>
              <c:numCache>
                <c:formatCode>General</c:formatCode>
                <c:ptCount val="5"/>
                <c:pt idx="0">
                  <c:v>1036.5</c:v>
                </c:pt>
                <c:pt idx="1">
                  <c:v>1515</c:v>
                </c:pt>
                <c:pt idx="2">
                  <c:v>1318.5</c:v>
                </c:pt>
                <c:pt idx="3">
                  <c:v>1486</c:v>
                </c:pt>
                <c:pt idx="4">
                  <c:v>594.5</c:v>
                </c:pt>
              </c:numCache>
            </c:numRef>
          </c:val>
          <c:smooth val="0"/>
        </c:ser>
        <c:dLbls>
          <c:showLegendKey val="0"/>
          <c:showVal val="0"/>
          <c:showCatName val="0"/>
          <c:showSerName val="0"/>
          <c:showPercent val="0"/>
          <c:showBubbleSize val="0"/>
        </c:dLbls>
        <c:marker val="1"/>
        <c:smooth val="0"/>
        <c:axId val="105955712"/>
        <c:axId val="105958016"/>
      </c:lineChart>
      <c:catAx>
        <c:axId val="10595571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958016"/>
        <c:crosses val="autoZero"/>
        <c:auto val="1"/>
        <c:lblAlgn val="ctr"/>
        <c:lblOffset val="100"/>
        <c:tickLblSkip val="1"/>
        <c:tickMarkSkip val="1"/>
        <c:noMultiLvlLbl val="0"/>
      </c:catAx>
      <c:valAx>
        <c:axId val="1059580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95571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7/9/2012</a:t>
            </a:r>
          </a:p>
        </c:rich>
      </c:tx>
      <c:layout>
        <c:manualLayout>
          <c:xMode val="edge"/>
          <c:yMode val="edge"/>
          <c:x val="0.30874615910102909"/>
          <c:y val="2.5991792065664623E-2"/>
        </c:manualLayout>
      </c:layout>
      <c:overlay val="0"/>
      <c:spPr>
        <a:noFill/>
        <a:ln w="25400">
          <a:noFill/>
        </a:ln>
      </c:spPr>
    </c:title>
    <c:autoTitleDeleted val="0"/>
    <c:plotArea>
      <c:layout>
        <c:manualLayout>
          <c:layoutTarget val="inner"/>
          <c:xMode val="edge"/>
          <c:yMode val="edge"/>
          <c:x val="0.17808228340805071"/>
          <c:y val="0.1477428180574718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'07-09-2012'!$J$9:$J$13</c:f>
              <c:strCache>
                <c:ptCount val="5"/>
                <c:pt idx="0">
                  <c:v>Total Monday</c:v>
                </c:pt>
                <c:pt idx="1">
                  <c:v>Total Tuesday</c:v>
                </c:pt>
                <c:pt idx="2">
                  <c:v>Total Wednesday</c:v>
                </c:pt>
                <c:pt idx="3">
                  <c:v>Total Thursday</c:v>
                </c:pt>
                <c:pt idx="4">
                  <c:v>Total Friday</c:v>
                </c:pt>
              </c:strCache>
            </c:strRef>
          </c:cat>
          <c:val>
            <c:numRef>
              <c:f>'07-09-2012'!$K$9:$K$13</c:f>
              <c:numCache>
                <c:formatCode>General</c:formatCode>
                <c:ptCount val="5"/>
                <c:pt idx="0">
                  <c:v>598.5</c:v>
                </c:pt>
                <c:pt idx="1">
                  <c:v>659.5</c:v>
                </c:pt>
                <c:pt idx="2">
                  <c:v>633</c:v>
                </c:pt>
                <c:pt idx="3">
                  <c:v>639.5</c:v>
                </c:pt>
                <c:pt idx="4">
                  <c:v>253</c:v>
                </c:pt>
              </c:numCache>
            </c:numRef>
          </c:val>
          <c:smooth val="0"/>
        </c:ser>
        <c:dLbls>
          <c:showLegendKey val="0"/>
          <c:showVal val="0"/>
          <c:showCatName val="0"/>
          <c:showSerName val="0"/>
          <c:showPercent val="0"/>
          <c:showBubbleSize val="0"/>
        </c:dLbls>
        <c:marker val="1"/>
        <c:smooth val="0"/>
        <c:axId val="94557696"/>
        <c:axId val="94559616"/>
      </c:lineChart>
      <c:catAx>
        <c:axId val="945576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559616"/>
        <c:crosses val="autoZero"/>
        <c:auto val="1"/>
        <c:lblAlgn val="ctr"/>
        <c:lblOffset val="100"/>
        <c:tickLblSkip val="1"/>
        <c:tickMarkSkip val="1"/>
        <c:noMultiLvlLbl val="0"/>
      </c:catAx>
      <c:valAx>
        <c:axId val="945596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5576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11/12/2012</a:t>
            </a:r>
          </a:p>
        </c:rich>
      </c:tx>
      <c:layout>
        <c:manualLayout>
          <c:xMode val="edge"/>
          <c:yMode val="edge"/>
          <c:x val="0.30874615910102909"/>
          <c:y val="2.599179206566482E-2"/>
        </c:manualLayout>
      </c:layout>
      <c:overlay val="0"/>
      <c:spPr>
        <a:noFill/>
        <a:ln w="25400">
          <a:noFill/>
        </a:ln>
      </c:spPr>
    </c:title>
    <c:autoTitleDeleted val="0"/>
    <c:plotArea>
      <c:layout>
        <c:manualLayout>
          <c:layoutTarget val="inner"/>
          <c:xMode val="edge"/>
          <c:yMode val="edge"/>
          <c:x val="0.17808228340805071"/>
          <c:y val="0.1477428180574735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'11-12-2012'!$J$9:$J$13</c:f>
              <c:strCache>
                <c:ptCount val="5"/>
                <c:pt idx="0">
                  <c:v>Total Monday</c:v>
                </c:pt>
                <c:pt idx="1">
                  <c:v>Total Tuesday</c:v>
                </c:pt>
                <c:pt idx="2">
                  <c:v>Total Wednesday</c:v>
                </c:pt>
                <c:pt idx="3">
                  <c:v>Total Thursday</c:v>
                </c:pt>
                <c:pt idx="4">
                  <c:v>Total Friday</c:v>
                </c:pt>
              </c:strCache>
            </c:strRef>
          </c:cat>
          <c:val>
            <c:numRef>
              <c:f>'11-12-2012'!$K$9:$K$13</c:f>
              <c:numCache>
                <c:formatCode>General</c:formatCode>
                <c:ptCount val="5"/>
                <c:pt idx="0">
                  <c:v>0</c:v>
                </c:pt>
                <c:pt idx="1">
                  <c:v>1571.5</c:v>
                </c:pt>
                <c:pt idx="2">
                  <c:v>1310</c:v>
                </c:pt>
                <c:pt idx="3">
                  <c:v>1511.5</c:v>
                </c:pt>
                <c:pt idx="4">
                  <c:v>715</c:v>
                </c:pt>
              </c:numCache>
            </c:numRef>
          </c:val>
          <c:smooth val="0"/>
        </c:ser>
        <c:dLbls>
          <c:showLegendKey val="0"/>
          <c:showVal val="0"/>
          <c:showCatName val="0"/>
          <c:showSerName val="0"/>
          <c:showPercent val="0"/>
          <c:showBubbleSize val="0"/>
        </c:dLbls>
        <c:marker val="1"/>
        <c:smooth val="0"/>
        <c:axId val="105982592"/>
        <c:axId val="106001536"/>
      </c:lineChart>
      <c:catAx>
        <c:axId val="105982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001536"/>
        <c:crosses val="autoZero"/>
        <c:auto val="1"/>
        <c:lblAlgn val="ctr"/>
        <c:lblOffset val="100"/>
        <c:tickLblSkip val="1"/>
        <c:tickMarkSkip val="1"/>
        <c:noMultiLvlLbl val="0"/>
      </c:catAx>
      <c:valAx>
        <c:axId val="1060015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5982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11/19/2012</a:t>
            </a:r>
          </a:p>
        </c:rich>
      </c:tx>
      <c:layout>
        <c:manualLayout>
          <c:xMode val="edge"/>
          <c:yMode val="edge"/>
          <c:x val="0.30874615910102909"/>
          <c:y val="2.5991792065664838E-2"/>
        </c:manualLayout>
      </c:layout>
      <c:overlay val="0"/>
      <c:spPr>
        <a:noFill/>
        <a:ln w="25400">
          <a:noFill/>
        </a:ln>
      </c:spPr>
    </c:title>
    <c:autoTitleDeleted val="0"/>
    <c:plotArea>
      <c:layout>
        <c:manualLayout>
          <c:layoutTarget val="inner"/>
          <c:xMode val="edge"/>
          <c:yMode val="edge"/>
          <c:x val="0.17808228340805071"/>
          <c:y val="0.1477428180574736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'11-19-2012'!$J$9:$J$13</c:f>
              <c:strCache>
                <c:ptCount val="5"/>
                <c:pt idx="0">
                  <c:v>Total Monday</c:v>
                </c:pt>
                <c:pt idx="1">
                  <c:v>Total Tuesday</c:v>
                </c:pt>
                <c:pt idx="2">
                  <c:v>Total Wednesday</c:v>
                </c:pt>
                <c:pt idx="3">
                  <c:v>Total Thursday</c:v>
                </c:pt>
                <c:pt idx="4">
                  <c:v>Total Friday</c:v>
                </c:pt>
              </c:strCache>
            </c:strRef>
          </c:cat>
          <c:val>
            <c:numRef>
              <c:f>'11-19-2012'!$K$9:$K$13</c:f>
              <c:numCache>
                <c:formatCode>General</c:formatCode>
                <c:ptCount val="5"/>
                <c:pt idx="0">
                  <c:v>1241</c:v>
                </c:pt>
                <c:pt idx="1">
                  <c:v>1447</c:v>
                </c:pt>
                <c:pt idx="2">
                  <c:v>909.5</c:v>
                </c:pt>
                <c:pt idx="3">
                  <c:v>0</c:v>
                </c:pt>
                <c:pt idx="4">
                  <c:v>0</c:v>
                </c:pt>
              </c:numCache>
            </c:numRef>
          </c:val>
          <c:smooth val="0"/>
        </c:ser>
        <c:dLbls>
          <c:showLegendKey val="0"/>
          <c:showVal val="0"/>
          <c:showCatName val="0"/>
          <c:showSerName val="0"/>
          <c:showPercent val="0"/>
          <c:showBubbleSize val="0"/>
        </c:dLbls>
        <c:marker val="1"/>
        <c:smooth val="0"/>
        <c:axId val="104523264"/>
        <c:axId val="104525824"/>
      </c:lineChart>
      <c:catAx>
        <c:axId val="1045232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25824"/>
        <c:crosses val="autoZero"/>
        <c:auto val="1"/>
        <c:lblAlgn val="ctr"/>
        <c:lblOffset val="100"/>
        <c:tickLblSkip val="1"/>
        <c:tickMarkSkip val="1"/>
        <c:noMultiLvlLbl val="0"/>
      </c:catAx>
      <c:valAx>
        <c:axId val="1045258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232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11/26/2012</a:t>
            </a:r>
          </a:p>
        </c:rich>
      </c:tx>
      <c:layout>
        <c:manualLayout>
          <c:xMode val="edge"/>
          <c:yMode val="edge"/>
          <c:x val="0.30874615910102909"/>
          <c:y val="2.5991792065664852E-2"/>
        </c:manualLayout>
      </c:layout>
      <c:overlay val="0"/>
      <c:spPr>
        <a:noFill/>
        <a:ln w="25400">
          <a:noFill/>
        </a:ln>
      </c:spPr>
    </c:title>
    <c:autoTitleDeleted val="0"/>
    <c:plotArea>
      <c:layout>
        <c:manualLayout>
          <c:layoutTarget val="inner"/>
          <c:xMode val="edge"/>
          <c:yMode val="edge"/>
          <c:x val="0.17808228340805071"/>
          <c:y val="0.1477428180574737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'11-26-2012'!$J$9:$J$13</c:f>
              <c:strCache>
                <c:ptCount val="5"/>
                <c:pt idx="0">
                  <c:v>Total Monday</c:v>
                </c:pt>
                <c:pt idx="1">
                  <c:v>Total Tuesday</c:v>
                </c:pt>
                <c:pt idx="2">
                  <c:v>Total Wednesday</c:v>
                </c:pt>
                <c:pt idx="3">
                  <c:v>Total Thursday</c:v>
                </c:pt>
                <c:pt idx="4">
                  <c:v>Total Friday</c:v>
                </c:pt>
              </c:strCache>
            </c:strRef>
          </c:cat>
          <c:val>
            <c:numRef>
              <c:f>'11-26-2012'!$K$9:$K$13</c:f>
              <c:numCache>
                <c:formatCode>General</c:formatCode>
                <c:ptCount val="5"/>
                <c:pt idx="0">
                  <c:v>1286</c:v>
                </c:pt>
                <c:pt idx="1">
                  <c:v>1626</c:v>
                </c:pt>
                <c:pt idx="2">
                  <c:v>1312</c:v>
                </c:pt>
                <c:pt idx="3">
                  <c:v>1556</c:v>
                </c:pt>
                <c:pt idx="4">
                  <c:v>1690</c:v>
                </c:pt>
              </c:numCache>
            </c:numRef>
          </c:val>
          <c:smooth val="0"/>
        </c:ser>
        <c:dLbls>
          <c:showLegendKey val="0"/>
          <c:showVal val="0"/>
          <c:showCatName val="0"/>
          <c:showSerName val="0"/>
          <c:showPercent val="0"/>
          <c:showBubbleSize val="0"/>
        </c:dLbls>
        <c:marker val="1"/>
        <c:smooth val="0"/>
        <c:axId val="104464768"/>
        <c:axId val="104467072"/>
      </c:lineChart>
      <c:catAx>
        <c:axId val="1044647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467072"/>
        <c:crosses val="autoZero"/>
        <c:auto val="1"/>
        <c:lblAlgn val="ctr"/>
        <c:lblOffset val="100"/>
        <c:tickLblSkip val="1"/>
        <c:tickMarkSkip val="1"/>
        <c:noMultiLvlLbl val="0"/>
      </c:catAx>
      <c:valAx>
        <c:axId val="10446707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4647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12/03/2012</a:t>
            </a:r>
          </a:p>
        </c:rich>
      </c:tx>
      <c:layout>
        <c:manualLayout>
          <c:xMode val="edge"/>
          <c:yMode val="edge"/>
          <c:x val="0.30874615910102909"/>
          <c:y val="2.5991792065664859E-2"/>
        </c:manualLayout>
      </c:layout>
      <c:overlay val="0"/>
      <c:spPr>
        <a:noFill/>
        <a:ln w="25400">
          <a:noFill/>
        </a:ln>
      </c:spPr>
    </c:title>
    <c:autoTitleDeleted val="0"/>
    <c:plotArea>
      <c:layout>
        <c:manualLayout>
          <c:layoutTarget val="inner"/>
          <c:xMode val="edge"/>
          <c:yMode val="edge"/>
          <c:x val="0.17808228340805071"/>
          <c:y val="0.1477428180574738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'12-03-2012'!$J$9:$J$13</c:f>
              <c:strCache>
                <c:ptCount val="5"/>
                <c:pt idx="0">
                  <c:v>Total Monday</c:v>
                </c:pt>
                <c:pt idx="1">
                  <c:v>Total Tuesday</c:v>
                </c:pt>
                <c:pt idx="2">
                  <c:v>Total Wednesday</c:v>
                </c:pt>
                <c:pt idx="3">
                  <c:v>Total Thursday</c:v>
                </c:pt>
                <c:pt idx="4">
                  <c:v>Total Friday</c:v>
                </c:pt>
              </c:strCache>
            </c:strRef>
          </c:cat>
          <c:val>
            <c:numRef>
              <c:f>'12-03-2012'!$K$9:$K$13</c:f>
              <c:numCache>
                <c:formatCode>General</c:formatCode>
                <c:ptCount val="5"/>
                <c:pt idx="0">
                  <c:v>1438</c:v>
                </c:pt>
                <c:pt idx="1">
                  <c:v>1738.5</c:v>
                </c:pt>
                <c:pt idx="2">
                  <c:v>1157.5</c:v>
                </c:pt>
                <c:pt idx="3">
                  <c:v>1384.5</c:v>
                </c:pt>
                <c:pt idx="4">
                  <c:v>574</c:v>
                </c:pt>
              </c:numCache>
            </c:numRef>
          </c:val>
          <c:smooth val="0"/>
        </c:ser>
        <c:dLbls>
          <c:showLegendKey val="0"/>
          <c:showVal val="0"/>
          <c:showCatName val="0"/>
          <c:showSerName val="0"/>
          <c:showPercent val="0"/>
          <c:showBubbleSize val="0"/>
        </c:dLbls>
        <c:marker val="1"/>
        <c:smooth val="0"/>
        <c:axId val="104107008"/>
        <c:axId val="106309120"/>
      </c:lineChart>
      <c:catAx>
        <c:axId val="1041070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309120"/>
        <c:crosses val="autoZero"/>
        <c:auto val="1"/>
        <c:lblAlgn val="ctr"/>
        <c:lblOffset val="100"/>
        <c:tickLblSkip val="1"/>
        <c:tickMarkSkip val="1"/>
        <c:noMultiLvlLbl val="0"/>
      </c:catAx>
      <c:valAx>
        <c:axId val="1063091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1070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12/10/2012</a:t>
            </a:r>
          </a:p>
        </c:rich>
      </c:tx>
      <c:layout>
        <c:manualLayout>
          <c:xMode val="edge"/>
          <c:yMode val="edge"/>
          <c:x val="0.30874615910102909"/>
          <c:y val="2.5991792065664869E-2"/>
        </c:manualLayout>
      </c:layout>
      <c:overlay val="0"/>
      <c:spPr>
        <a:noFill/>
        <a:ln w="25400">
          <a:noFill/>
        </a:ln>
      </c:spPr>
    </c:title>
    <c:autoTitleDeleted val="0"/>
    <c:plotArea>
      <c:layout>
        <c:manualLayout>
          <c:layoutTarget val="inner"/>
          <c:xMode val="edge"/>
          <c:yMode val="edge"/>
          <c:x val="0.17808228340805071"/>
          <c:y val="0.1477428180574739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'12-10-2012'!$J$9:$J$13</c:f>
              <c:strCache>
                <c:ptCount val="5"/>
                <c:pt idx="0">
                  <c:v>Total Monday</c:v>
                </c:pt>
                <c:pt idx="1">
                  <c:v>Total Tuesday</c:v>
                </c:pt>
                <c:pt idx="2">
                  <c:v>Total Wednesday</c:v>
                </c:pt>
                <c:pt idx="3">
                  <c:v>Total Thursday</c:v>
                </c:pt>
                <c:pt idx="4">
                  <c:v>Total Friday</c:v>
                </c:pt>
              </c:strCache>
            </c:strRef>
          </c:cat>
          <c:val>
            <c:numRef>
              <c:f>'12-10-2012'!$K$9:$K$13</c:f>
              <c:numCache>
                <c:formatCode>General</c:formatCode>
                <c:ptCount val="5"/>
                <c:pt idx="0">
                  <c:v>878</c:v>
                </c:pt>
                <c:pt idx="1">
                  <c:v>1017</c:v>
                </c:pt>
                <c:pt idx="2">
                  <c:v>298</c:v>
                </c:pt>
                <c:pt idx="3">
                  <c:v>257</c:v>
                </c:pt>
                <c:pt idx="4">
                  <c:v>204.5</c:v>
                </c:pt>
              </c:numCache>
            </c:numRef>
          </c:val>
          <c:smooth val="0"/>
        </c:ser>
        <c:dLbls>
          <c:showLegendKey val="0"/>
          <c:showVal val="0"/>
          <c:showCatName val="0"/>
          <c:showSerName val="0"/>
          <c:showPercent val="0"/>
          <c:showBubbleSize val="0"/>
        </c:dLbls>
        <c:marker val="1"/>
        <c:smooth val="0"/>
        <c:axId val="106359424"/>
        <c:axId val="106103552"/>
      </c:lineChart>
      <c:catAx>
        <c:axId val="1063594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103552"/>
        <c:crosses val="autoZero"/>
        <c:auto val="1"/>
        <c:lblAlgn val="ctr"/>
        <c:lblOffset val="100"/>
        <c:tickLblSkip val="1"/>
        <c:tickMarkSkip val="1"/>
        <c:noMultiLvlLbl val="0"/>
      </c:catAx>
      <c:valAx>
        <c:axId val="1061035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3594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12/17/2012</a:t>
            </a:r>
          </a:p>
        </c:rich>
      </c:tx>
      <c:layout>
        <c:manualLayout>
          <c:xMode val="edge"/>
          <c:yMode val="edge"/>
          <c:x val="0.30874615910102909"/>
          <c:y val="2.5991792065664879E-2"/>
        </c:manualLayout>
      </c:layout>
      <c:overlay val="0"/>
      <c:spPr>
        <a:noFill/>
        <a:ln w="25400">
          <a:noFill/>
        </a:ln>
      </c:spPr>
    </c:title>
    <c:autoTitleDeleted val="0"/>
    <c:plotArea>
      <c:layout>
        <c:manualLayout>
          <c:layoutTarget val="inner"/>
          <c:xMode val="edge"/>
          <c:yMode val="edge"/>
          <c:x val="0.17808228340805071"/>
          <c:y val="0.147742818057474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'12-17-2012'!$J$9:$J$13</c:f>
              <c:strCache>
                <c:ptCount val="5"/>
                <c:pt idx="0">
                  <c:v>Total Monday</c:v>
                </c:pt>
                <c:pt idx="1">
                  <c:v>Total Tuesday</c:v>
                </c:pt>
                <c:pt idx="2">
                  <c:v>Total Wednesday</c:v>
                </c:pt>
                <c:pt idx="3">
                  <c:v>Total Thursday</c:v>
                </c:pt>
                <c:pt idx="4">
                  <c:v>Total Friday</c:v>
                </c:pt>
              </c:strCache>
            </c:strRef>
          </c:cat>
          <c:val>
            <c:numRef>
              <c:f>'12-17-2012'!$K$9:$K$13</c:f>
              <c:numCache>
                <c:formatCode>General</c:formatCode>
                <c:ptCount val="5"/>
                <c:pt idx="0">
                  <c:v>166</c:v>
                </c:pt>
                <c:pt idx="1">
                  <c:v>161</c:v>
                </c:pt>
                <c:pt idx="2">
                  <c:v>0</c:v>
                </c:pt>
                <c:pt idx="3">
                  <c:v>0</c:v>
                </c:pt>
                <c:pt idx="4">
                  <c:v>0</c:v>
                </c:pt>
              </c:numCache>
            </c:numRef>
          </c:val>
          <c:smooth val="0"/>
        </c:ser>
        <c:dLbls>
          <c:showLegendKey val="0"/>
          <c:showVal val="0"/>
          <c:showCatName val="0"/>
          <c:showSerName val="0"/>
          <c:showPercent val="0"/>
          <c:showBubbleSize val="0"/>
        </c:dLbls>
        <c:marker val="1"/>
        <c:smooth val="0"/>
        <c:axId val="106181376"/>
        <c:axId val="106183680"/>
      </c:lineChart>
      <c:catAx>
        <c:axId val="1061813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183680"/>
        <c:crosses val="autoZero"/>
        <c:auto val="1"/>
        <c:lblAlgn val="ctr"/>
        <c:lblOffset val="100"/>
        <c:tickLblSkip val="1"/>
        <c:tickMarkSkip val="1"/>
        <c:noMultiLvlLbl val="0"/>
      </c:catAx>
      <c:valAx>
        <c:axId val="10618368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6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1813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12/24/2012</a:t>
            </a:r>
          </a:p>
        </c:rich>
      </c:tx>
      <c:layout>
        <c:manualLayout>
          <c:xMode val="edge"/>
          <c:yMode val="edge"/>
          <c:x val="0.30874615910102909"/>
          <c:y val="2.599179206566489E-2"/>
        </c:manualLayout>
      </c:layout>
      <c:overlay val="0"/>
      <c:spPr>
        <a:noFill/>
        <a:ln w="25400">
          <a:noFill/>
        </a:ln>
      </c:spPr>
    </c:title>
    <c:autoTitleDeleted val="0"/>
    <c:plotArea>
      <c:layout>
        <c:manualLayout>
          <c:layoutTarget val="inner"/>
          <c:xMode val="edge"/>
          <c:yMode val="edge"/>
          <c:x val="0.17808228340805071"/>
          <c:y val="0.1477428180574741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'12-24-2012'!$J$9:$J$13</c:f>
              <c:strCache>
                <c:ptCount val="5"/>
                <c:pt idx="0">
                  <c:v>Total Monday</c:v>
                </c:pt>
                <c:pt idx="1">
                  <c:v>Total Tuesday</c:v>
                </c:pt>
                <c:pt idx="2">
                  <c:v>Total Wednesday</c:v>
                </c:pt>
                <c:pt idx="3">
                  <c:v>Total Thursday</c:v>
                </c:pt>
                <c:pt idx="4">
                  <c:v>Total Friday</c:v>
                </c:pt>
              </c:strCache>
            </c:strRef>
          </c:cat>
          <c:val>
            <c:numRef>
              <c:f>'12-24-2012'!$K$9:$K$13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6208640"/>
        <c:axId val="106215296"/>
      </c:lineChart>
      <c:catAx>
        <c:axId val="1062086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215296"/>
        <c:crosses val="autoZero"/>
        <c:auto val="1"/>
        <c:lblAlgn val="ctr"/>
        <c:lblOffset val="100"/>
        <c:tickLblSkip val="1"/>
        <c:tickMarkSkip val="1"/>
        <c:noMultiLvlLbl val="0"/>
      </c:catAx>
      <c:valAx>
        <c:axId val="1062152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2086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12/31/2012</a:t>
            </a:r>
          </a:p>
        </c:rich>
      </c:tx>
      <c:layout>
        <c:manualLayout>
          <c:xMode val="edge"/>
          <c:yMode val="edge"/>
          <c:x val="0.30874615910102909"/>
          <c:y val="2.59917920656649E-2"/>
        </c:manualLayout>
      </c:layout>
      <c:overlay val="0"/>
      <c:spPr>
        <a:noFill/>
        <a:ln w="25400">
          <a:noFill/>
        </a:ln>
      </c:spPr>
    </c:title>
    <c:autoTitleDeleted val="0"/>
    <c:plotArea>
      <c:layout>
        <c:manualLayout>
          <c:layoutTarget val="inner"/>
          <c:xMode val="edge"/>
          <c:yMode val="edge"/>
          <c:x val="0.17808228340805071"/>
          <c:y val="0.1477428180574742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'12-31-2012'!$J$9:$J$13</c:f>
              <c:strCache>
                <c:ptCount val="5"/>
                <c:pt idx="0">
                  <c:v>Total Monday</c:v>
                </c:pt>
                <c:pt idx="1">
                  <c:v>Total Tuesday</c:v>
                </c:pt>
                <c:pt idx="2">
                  <c:v>Total Wednesday</c:v>
                </c:pt>
                <c:pt idx="3">
                  <c:v>Total Thursday</c:v>
                </c:pt>
                <c:pt idx="4">
                  <c:v>Total Friday</c:v>
                </c:pt>
              </c:strCache>
            </c:strRef>
          </c:cat>
          <c:val>
            <c:numRef>
              <c:f>'12-31-2012'!$K$9:$K$13</c:f>
              <c:numCache>
                <c:formatCode>General</c:formatCode>
                <c:ptCount val="5"/>
                <c:pt idx="0">
                  <c:v>0</c:v>
                </c:pt>
                <c:pt idx="1">
                  <c:v>0</c:v>
                </c:pt>
                <c:pt idx="2">
                  <c:v>150</c:v>
                </c:pt>
                <c:pt idx="3">
                  <c:v>158</c:v>
                </c:pt>
                <c:pt idx="4">
                  <c:v>198</c:v>
                </c:pt>
              </c:numCache>
            </c:numRef>
          </c:val>
          <c:smooth val="0"/>
        </c:ser>
        <c:dLbls>
          <c:showLegendKey val="0"/>
          <c:showVal val="0"/>
          <c:showCatName val="0"/>
          <c:showSerName val="0"/>
          <c:showPercent val="0"/>
          <c:showBubbleSize val="0"/>
        </c:dLbls>
        <c:marker val="1"/>
        <c:smooth val="0"/>
        <c:axId val="104061568"/>
        <c:axId val="104600704"/>
      </c:lineChart>
      <c:catAx>
        <c:axId val="1040615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600704"/>
        <c:crosses val="autoZero"/>
        <c:auto val="1"/>
        <c:lblAlgn val="ctr"/>
        <c:lblOffset val="100"/>
        <c:tickLblSkip val="1"/>
        <c:tickMarkSkip val="1"/>
        <c:noMultiLvlLbl val="0"/>
      </c:catAx>
      <c:valAx>
        <c:axId val="1046007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0615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1/7/2013</a:t>
            </a:r>
          </a:p>
        </c:rich>
      </c:tx>
      <c:layout>
        <c:manualLayout>
          <c:xMode val="edge"/>
          <c:yMode val="edge"/>
          <c:x val="0.30874615910102909"/>
          <c:y val="2.5991792065664918E-2"/>
        </c:manualLayout>
      </c:layout>
      <c:overlay val="0"/>
      <c:spPr>
        <a:noFill/>
        <a:ln w="25400">
          <a:noFill/>
        </a:ln>
      </c:spPr>
    </c:title>
    <c:autoTitleDeleted val="0"/>
    <c:plotArea>
      <c:layout>
        <c:manualLayout>
          <c:layoutTarget val="inner"/>
          <c:xMode val="edge"/>
          <c:yMode val="edge"/>
          <c:x val="0.17808228340805071"/>
          <c:y val="0.1477428180574743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'01-07-2013'!$J$9:$J$13</c:f>
              <c:strCache>
                <c:ptCount val="5"/>
                <c:pt idx="0">
                  <c:v>Total Monday</c:v>
                </c:pt>
                <c:pt idx="1">
                  <c:v>Total Tuesday</c:v>
                </c:pt>
                <c:pt idx="2">
                  <c:v>Total Wednesday</c:v>
                </c:pt>
                <c:pt idx="3">
                  <c:v>Total Thursday</c:v>
                </c:pt>
                <c:pt idx="4">
                  <c:v>Total Friday</c:v>
                </c:pt>
              </c:strCache>
            </c:strRef>
          </c:cat>
          <c:val>
            <c:numRef>
              <c:f>'01-07-2013'!$K$9:$K$13</c:f>
              <c:numCache>
                <c:formatCode>General</c:formatCode>
                <c:ptCount val="5"/>
                <c:pt idx="0">
                  <c:v>310.5</c:v>
                </c:pt>
                <c:pt idx="1">
                  <c:v>214.5</c:v>
                </c:pt>
                <c:pt idx="2">
                  <c:v>1152.5</c:v>
                </c:pt>
                <c:pt idx="3">
                  <c:v>1460.5</c:v>
                </c:pt>
                <c:pt idx="4">
                  <c:v>620.5</c:v>
                </c:pt>
              </c:numCache>
            </c:numRef>
          </c:val>
          <c:smooth val="0"/>
        </c:ser>
        <c:dLbls>
          <c:showLegendKey val="0"/>
          <c:showVal val="0"/>
          <c:showCatName val="0"/>
          <c:showSerName val="0"/>
          <c:showPercent val="0"/>
          <c:showBubbleSize val="0"/>
        </c:dLbls>
        <c:marker val="1"/>
        <c:smooth val="0"/>
        <c:axId val="106833408"/>
        <c:axId val="106844160"/>
      </c:lineChart>
      <c:catAx>
        <c:axId val="1068334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844160"/>
        <c:crosses val="autoZero"/>
        <c:auto val="1"/>
        <c:lblAlgn val="ctr"/>
        <c:lblOffset val="100"/>
        <c:tickLblSkip val="1"/>
        <c:tickMarkSkip val="1"/>
        <c:noMultiLvlLbl val="0"/>
      </c:catAx>
      <c:valAx>
        <c:axId val="1068441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8334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1/14/2013</a:t>
            </a:r>
          </a:p>
        </c:rich>
      </c:tx>
      <c:layout>
        <c:manualLayout>
          <c:xMode val="edge"/>
          <c:yMode val="edge"/>
          <c:x val="0.30874615910102909"/>
          <c:y val="2.5991792065664935E-2"/>
        </c:manualLayout>
      </c:layout>
      <c:overlay val="0"/>
      <c:spPr>
        <a:noFill/>
        <a:ln w="25400">
          <a:noFill/>
        </a:ln>
      </c:spPr>
    </c:title>
    <c:autoTitleDeleted val="0"/>
    <c:plotArea>
      <c:layout>
        <c:manualLayout>
          <c:layoutTarget val="inner"/>
          <c:xMode val="edge"/>
          <c:yMode val="edge"/>
          <c:x val="0.17808228340805071"/>
          <c:y val="0.1477428180574744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'01-14-2013'!$J$9:$J$13</c:f>
              <c:strCache>
                <c:ptCount val="5"/>
                <c:pt idx="0">
                  <c:v>Total Monday</c:v>
                </c:pt>
                <c:pt idx="1">
                  <c:v>Total Tuesday</c:v>
                </c:pt>
                <c:pt idx="2">
                  <c:v>Total Wednesday</c:v>
                </c:pt>
                <c:pt idx="3">
                  <c:v>Total Thursday</c:v>
                </c:pt>
                <c:pt idx="4">
                  <c:v>Total Friday</c:v>
                </c:pt>
              </c:strCache>
            </c:strRef>
          </c:cat>
          <c:val>
            <c:numRef>
              <c:f>'01-14-2013'!$K$9:$K$13</c:f>
              <c:numCache>
                <c:formatCode>General</c:formatCode>
                <c:ptCount val="5"/>
                <c:pt idx="0">
                  <c:v>1272.5</c:v>
                </c:pt>
                <c:pt idx="1">
                  <c:v>1546</c:v>
                </c:pt>
                <c:pt idx="2">
                  <c:v>1260</c:v>
                </c:pt>
                <c:pt idx="3">
                  <c:v>1503.5</c:v>
                </c:pt>
                <c:pt idx="4">
                  <c:v>709.5</c:v>
                </c:pt>
              </c:numCache>
            </c:numRef>
          </c:val>
          <c:smooth val="0"/>
        </c:ser>
        <c:dLbls>
          <c:showLegendKey val="0"/>
          <c:showVal val="0"/>
          <c:showCatName val="0"/>
          <c:showSerName val="0"/>
          <c:showPercent val="0"/>
          <c:showBubbleSize val="0"/>
        </c:dLbls>
        <c:marker val="1"/>
        <c:smooth val="0"/>
        <c:axId val="106922368"/>
        <c:axId val="106924672"/>
      </c:lineChart>
      <c:catAx>
        <c:axId val="1069223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924672"/>
        <c:crosses val="autoZero"/>
        <c:auto val="1"/>
        <c:lblAlgn val="ctr"/>
        <c:lblOffset val="100"/>
        <c:tickLblSkip val="1"/>
        <c:tickMarkSkip val="1"/>
        <c:noMultiLvlLbl val="0"/>
      </c:catAx>
      <c:valAx>
        <c:axId val="10692467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9223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7/16/2012</a:t>
            </a:r>
          </a:p>
        </c:rich>
      </c:tx>
      <c:layout>
        <c:manualLayout>
          <c:xMode val="edge"/>
          <c:yMode val="edge"/>
          <c:x val="0.30874615910102909"/>
          <c:y val="2.5991792065664623E-2"/>
        </c:manualLayout>
      </c:layout>
      <c:overlay val="0"/>
      <c:spPr>
        <a:noFill/>
        <a:ln w="25400">
          <a:noFill/>
        </a:ln>
      </c:spPr>
    </c:title>
    <c:autoTitleDeleted val="0"/>
    <c:plotArea>
      <c:layout>
        <c:manualLayout>
          <c:layoutTarget val="inner"/>
          <c:xMode val="edge"/>
          <c:yMode val="edge"/>
          <c:x val="0.17808228340805071"/>
          <c:y val="0.1477428180574719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'07-16-2012'!$J$9:$J$13</c:f>
              <c:strCache>
                <c:ptCount val="5"/>
                <c:pt idx="0">
                  <c:v>Total Monday</c:v>
                </c:pt>
                <c:pt idx="1">
                  <c:v>Total Tuesday</c:v>
                </c:pt>
                <c:pt idx="2">
                  <c:v>Total Wednesday</c:v>
                </c:pt>
                <c:pt idx="3">
                  <c:v>Total Thursday</c:v>
                </c:pt>
                <c:pt idx="4">
                  <c:v>Total Friday</c:v>
                </c:pt>
              </c:strCache>
            </c:strRef>
          </c:cat>
          <c:val>
            <c:numRef>
              <c:f>'07-16-2012'!$K$9:$K$13</c:f>
              <c:numCache>
                <c:formatCode>General</c:formatCode>
                <c:ptCount val="5"/>
                <c:pt idx="0">
                  <c:v>605.5</c:v>
                </c:pt>
                <c:pt idx="1">
                  <c:v>621.5</c:v>
                </c:pt>
                <c:pt idx="2">
                  <c:v>663.5</c:v>
                </c:pt>
                <c:pt idx="3">
                  <c:v>646</c:v>
                </c:pt>
                <c:pt idx="4">
                  <c:v>274</c:v>
                </c:pt>
              </c:numCache>
            </c:numRef>
          </c:val>
          <c:smooth val="0"/>
        </c:ser>
        <c:dLbls>
          <c:showLegendKey val="0"/>
          <c:showVal val="0"/>
          <c:showCatName val="0"/>
          <c:showSerName val="0"/>
          <c:showPercent val="0"/>
          <c:showBubbleSize val="0"/>
        </c:dLbls>
        <c:marker val="1"/>
        <c:smooth val="0"/>
        <c:axId val="94481792"/>
        <c:axId val="95627136"/>
      </c:lineChart>
      <c:catAx>
        <c:axId val="944817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5627136"/>
        <c:crosses val="autoZero"/>
        <c:auto val="1"/>
        <c:lblAlgn val="ctr"/>
        <c:lblOffset val="100"/>
        <c:tickLblSkip val="1"/>
        <c:tickMarkSkip val="1"/>
        <c:noMultiLvlLbl val="0"/>
      </c:catAx>
      <c:valAx>
        <c:axId val="956271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4817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1/21/2013</a:t>
            </a:r>
          </a:p>
        </c:rich>
      </c:tx>
      <c:layout>
        <c:manualLayout>
          <c:xMode val="edge"/>
          <c:yMode val="edge"/>
          <c:x val="0.30874615910102909"/>
          <c:y val="2.5991792065664949E-2"/>
        </c:manualLayout>
      </c:layout>
      <c:overlay val="0"/>
      <c:spPr>
        <a:noFill/>
        <a:ln w="25400">
          <a:noFill/>
        </a:ln>
      </c:spPr>
    </c:title>
    <c:autoTitleDeleted val="0"/>
    <c:plotArea>
      <c:layout>
        <c:manualLayout>
          <c:layoutTarget val="inner"/>
          <c:xMode val="edge"/>
          <c:yMode val="edge"/>
          <c:x val="0.17808228340805071"/>
          <c:y val="0.1477428180574745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'01-21-2013'!$J$9:$J$13</c:f>
              <c:strCache>
                <c:ptCount val="5"/>
                <c:pt idx="0">
                  <c:v>Total Monday</c:v>
                </c:pt>
                <c:pt idx="1">
                  <c:v>Total Tuesday</c:v>
                </c:pt>
                <c:pt idx="2">
                  <c:v>Total Wednesday</c:v>
                </c:pt>
                <c:pt idx="3">
                  <c:v>Total Thursday</c:v>
                </c:pt>
                <c:pt idx="4">
                  <c:v>Total Friday</c:v>
                </c:pt>
              </c:strCache>
            </c:strRef>
          </c:cat>
          <c:val>
            <c:numRef>
              <c:f>'01-21-2013'!$K$9:$K$13</c:f>
              <c:numCache>
                <c:formatCode>General</c:formatCode>
                <c:ptCount val="5"/>
                <c:pt idx="0">
                  <c:v>0</c:v>
                </c:pt>
                <c:pt idx="1">
                  <c:v>1655.5</c:v>
                </c:pt>
                <c:pt idx="2">
                  <c:v>1176</c:v>
                </c:pt>
                <c:pt idx="3">
                  <c:v>1584.5</c:v>
                </c:pt>
                <c:pt idx="4">
                  <c:v>606</c:v>
                </c:pt>
              </c:numCache>
            </c:numRef>
          </c:val>
          <c:smooth val="0"/>
        </c:ser>
        <c:dLbls>
          <c:showLegendKey val="0"/>
          <c:showVal val="0"/>
          <c:showCatName val="0"/>
          <c:showSerName val="0"/>
          <c:showPercent val="0"/>
          <c:showBubbleSize val="0"/>
        </c:dLbls>
        <c:marker val="1"/>
        <c:smooth val="0"/>
        <c:axId val="106945536"/>
        <c:axId val="106968576"/>
      </c:lineChart>
      <c:catAx>
        <c:axId val="1069455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968576"/>
        <c:crosses val="autoZero"/>
        <c:auto val="1"/>
        <c:lblAlgn val="ctr"/>
        <c:lblOffset val="100"/>
        <c:tickLblSkip val="1"/>
        <c:tickMarkSkip val="1"/>
        <c:noMultiLvlLbl val="0"/>
      </c:catAx>
      <c:valAx>
        <c:axId val="1069685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9455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1/28/2013</a:t>
            </a:r>
          </a:p>
        </c:rich>
      </c:tx>
      <c:layout>
        <c:manualLayout>
          <c:xMode val="edge"/>
          <c:yMode val="edge"/>
          <c:x val="0.30874615910102909"/>
          <c:y val="2.5991792065664963E-2"/>
        </c:manualLayout>
      </c:layout>
      <c:overlay val="0"/>
      <c:spPr>
        <a:noFill/>
        <a:ln w="25400">
          <a:noFill/>
        </a:ln>
      </c:spPr>
    </c:title>
    <c:autoTitleDeleted val="0"/>
    <c:plotArea>
      <c:layout>
        <c:manualLayout>
          <c:layoutTarget val="inner"/>
          <c:xMode val="edge"/>
          <c:yMode val="edge"/>
          <c:x val="0.17808228340805071"/>
          <c:y val="0.1477428180574746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'01-28-2013'!$J$9:$J$13</c:f>
              <c:strCache>
                <c:ptCount val="5"/>
                <c:pt idx="0">
                  <c:v>Total Monday</c:v>
                </c:pt>
                <c:pt idx="1">
                  <c:v>Total Tuesday</c:v>
                </c:pt>
                <c:pt idx="2">
                  <c:v>Total Wednesday</c:v>
                </c:pt>
                <c:pt idx="3">
                  <c:v>Total Thursday</c:v>
                </c:pt>
                <c:pt idx="4">
                  <c:v>Total Friday</c:v>
                </c:pt>
              </c:strCache>
            </c:strRef>
          </c:cat>
          <c:val>
            <c:numRef>
              <c:f>'01-28-2013'!$K$9:$K$13</c:f>
              <c:numCache>
                <c:formatCode>General</c:formatCode>
                <c:ptCount val="5"/>
                <c:pt idx="0">
                  <c:v>1175.5</c:v>
                </c:pt>
                <c:pt idx="1">
                  <c:v>1556</c:v>
                </c:pt>
                <c:pt idx="2">
                  <c:v>1182</c:v>
                </c:pt>
                <c:pt idx="3">
                  <c:v>1454.5</c:v>
                </c:pt>
                <c:pt idx="4">
                  <c:v>680</c:v>
                </c:pt>
              </c:numCache>
            </c:numRef>
          </c:val>
          <c:smooth val="0"/>
        </c:ser>
        <c:dLbls>
          <c:showLegendKey val="0"/>
          <c:showVal val="0"/>
          <c:showCatName val="0"/>
          <c:showSerName val="0"/>
          <c:showPercent val="0"/>
          <c:showBubbleSize val="0"/>
        </c:dLbls>
        <c:marker val="1"/>
        <c:smooth val="0"/>
        <c:axId val="104097664"/>
        <c:axId val="106574208"/>
      </c:lineChart>
      <c:catAx>
        <c:axId val="1040976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574208"/>
        <c:crosses val="autoZero"/>
        <c:auto val="1"/>
        <c:lblAlgn val="ctr"/>
        <c:lblOffset val="100"/>
        <c:tickLblSkip val="1"/>
        <c:tickMarkSkip val="1"/>
        <c:noMultiLvlLbl val="0"/>
      </c:catAx>
      <c:valAx>
        <c:axId val="1065742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0976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2/4/2013</a:t>
            </a:r>
          </a:p>
        </c:rich>
      </c:tx>
      <c:layout>
        <c:manualLayout>
          <c:xMode val="edge"/>
          <c:yMode val="edge"/>
          <c:x val="0.30874615910102909"/>
          <c:y val="2.5991792065664984E-2"/>
        </c:manualLayout>
      </c:layout>
      <c:overlay val="0"/>
      <c:spPr>
        <a:noFill/>
        <a:ln w="25400">
          <a:noFill/>
        </a:ln>
      </c:spPr>
    </c:title>
    <c:autoTitleDeleted val="0"/>
    <c:plotArea>
      <c:layout>
        <c:manualLayout>
          <c:layoutTarget val="inner"/>
          <c:xMode val="edge"/>
          <c:yMode val="edge"/>
          <c:x val="0.17808228340805071"/>
          <c:y val="0.1477428180574747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'02-04-2013'!$J$9:$J$13</c:f>
              <c:strCache>
                <c:ptCount val="5"/>
                <c:pt idx="0">
                  <c:v>Total Monday</c:v>
                </c:pt>
                <c:pt idx="1">
                  <c:v>Total Tuesday</c:v>
                </c:pt>
                <c:pt idx="2">
                  <c:v>Total Wednesday</c:v>
                </c:pt>
                <c:pt idx="3">
                  <c:v>Total Thursday</c:v>
                </c:pt>
                <c:pt idx="4">
                  <c:v>Total Friday</c:v>
                </c:pt>
              </c:strCache>
            </c:strRef>
          </c:cat>
          <c:val>
            <c:numRef>
              <c:f>'02-04-2013'!$K$9:$K$13</c:f>
              <c:numCache>
                <c:formatCode>General</c:formatCode>
                <c:ptCount val="5"/>
                <c:pt idx="0">
                  <c:v>1041</c:v>
                </c:pt>
                <c:pt idx="1">
                  <c:v>1507.5</c:v>
                </c:pt>
                <c:pt idx="2">
                  <c:v>1183.5</c:v>
                </c:pt>
                <c:pt idx="3">
                  <c:v>1487</c:v>
                </c:pt>
                <c:pt idx="4">
                  <c:v>600</c:v>
                </c:pt>
              </c:numCache>
            </c:numRef>
          </c:val>
          <c:smooth val="0"/>
        </c:ser>
        <c:dLbls>
          <c:showLegendKey val="0"/>
          <c:showVal val="0"/>
          <c:showCatName val="0"/>
          <c:showSerName val="0"/>
          <c:showPercent val="0"/>
          <c:showBubbleSize val="0"/>
        </c:dLbls>
        <c:marker val="1"/>
        <c:smooth val="0"/>
        <c:axId val="106508672"/>
        <c:axId val="106510976"/>
      </c:lineChart>
      <c:catAx>
        <c:axId val="1065086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510976"/>
        <c:crosses val="autoZero"/>
        <c:auto val="1"/>
        <c:lblAlgn val="ctr"/>
        <c:lblOffset val="100"/>
        <c:tickLblSkip val="1"/>
        <c:tickMarkSkip val="1"/>
        <c:noMultiLvlLbl val="0"/>
      </c:catAx>
      <c:valAx>
        <c:axId val="1065109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5086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2/11/2013</a:t>
            </a:r>
          </a:p>
        </c:rich>
      </c:tx>
      <c:layout>
        <c:manualLayout>
          <c:xMode val="edge"/>
          <c:yMode val="edge"/>
          <c:x val="0.30874615910102909"/>
          <c:y val="2.5991792065664997E-2"/>
        </c:manualLayout>
      </c:layout>
      <c:overlay val="0"/>
      <c:spPr>
        <a:noFill/>
        <a:ln w="25400">
          <a:noFill/>
        </a:ln>
      </c:spPr>
    </c:title>
    <c:autoTitleDeleted val="0"/>
    <c:plotArea>
      <c:layout>
        <c:manualLayout>
          <c:layoutTarget val="inner"/>
          <c:xMode val="edge"/>
          <c:yMode val="edge"/>
          <c:x val="0.17808228340805071"/>
          <c:y val="0.1477428180574748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'02-11-2013'!$J$9:$J$13</c:f>
              <c:strCache>
                <c:ptCount val="5"/>
                <c:pt idx="0">
                  <c:v>Total Monday</c:v>
                </c:pt>
                <c:pt idx="1">
                  <c:v>Total Tuesday</c:v>
                </c:pt>
                <c:pt idx="2">
                  <c:v>Total Wednesday</c:v>
                </c:pt>
                <c:pt idx="3">
                  <c:v>Total Thursday</c:v>
                </c:pt>
                <c:pt idx="4">
                  <c:v>Total Friday</c:v>
                </c:pt>
              </c:strCache>
            </c:strRef>
          </c:cat>
          <c:val>
            <c:numRef>
              <c:f>'02-11-2013'!$K$9:$K$13</c:f>
              <c:numCache>
                <c:formatCode>General</c:formatCode>
                <c:ptCount val="5"/>
                <c:pt idx="0">
                  <c:v>1121</c:v>
                </c:pt>
                <c:pt idx="1">
                  <c:v>1421.5</c:v>
                </c:pt>
                <c:pt idx="2">
                  <c:v>1172.5</c:v>
                </c:pt>
                <c:pt idx="3">
                  <c:v>1260</c:v>
                </c:pt>
                <c:pt idx="4">
                  <c:v>669.5</c:v>
                </c:pt>
              </c:numCache>
            </c:numRef>
          </c:val>
          <c:smooth val="0"/>
        </c:ser>
        <c:dLbls>
          <c:showLegendKey val="0"/>
          <c:showVal val="0"/>
          <c:showCatName val="0"/>
          <c:showSerName val="0"/>
          <c:showPercent val="0"/>
          <c:showBubbleSize val="0"/>
        </c:dLbls>
        <c:marker val="1"/>
        <c:smooth val="0"/>
        <c:axId val="104553472"/>
        <c:axId val="104576512"/>
      </c:lineChart>
      <c:catAx>
        <c:axId val="1045534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76512"/>
        <c:crosses val="autoZero"/>
        <c:auto val="1"/>
        <c:lblAlgn val="ctr"/>
        <c:lblOffset val="100"/>
        <c:tickLblSkip val="1"/>
        <c:tickMarkSkip val="1"/>
        <c:noMultiLvlLbl val="0"/>
      </c:catAx>
      <c:valAx>
        <c:axId val="10457651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7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45534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2/18/2013</a:t>
            </a:r>
          </a:p>
        </c:rich>
      </c:tx>
      <c:layout>
        <c:manualLayout>
          <c:xMode val="edge"/>
          <c:yMode val="edge"/>
          <c:x val="0.30874615910102909"/>
          <c:y val="2.5991792065665011E-2"/>
        </c:manualLayout>
      </c:layout>
      <c:overlay val="0"/>
      <c:spPr>
        <a:noFill/>
        <a:ln w="25400">
          <a:noFill/>
        </a:ln>
      </c:spPr>
    </c:title>
    <c:autoTitleDeleted val="0"/>
    <c:plotArea>
      <c:layout>
        <c:manualLayout>
          <c:layoutTarget val="inner"/>
          <c:xMode val="edge"/>
          <c:yMode val="edge"/>
          <c:x val="0.17808228340805071"/>
          <c:y val="0.1477428180574749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'02-18-2013'!$J$9:$J$13</c:f>
              <c:strCache>
                <c:ptCount val="5"/>
                <c:pt idx="0">
                  <c:v>Total Monday</c:v>
                </c:pt>
                <c:pt idx="1">
                  <c:v>Total Tuesday</c:v>
                </c:pt>
                <c:pt idx="2">
                  <c:v>Total Wednesday</c:v>
                </c:pt>
                <c:pt idx="3">
                  <c:v>Total Thursday</c:v>
                </c:pt>
                <c:pt idx="4">
                  <c:v>Total Friday</c:v>
                </c:pt>
              </c:strCache>
            </c:strRef>
          </c:cat>
          <c:val>
            <c:numRef>
              <c:f>'02-18-2013'!$K$9:$K$13</c:f>
              <c:numCache>
                <c:formatCode>General</c:formatCode>
                <c:ptCount val="5"/>
                <c:pt idx="0">
                  <c:v>1168</c:v>
                </c:pt>
                <c:pt idx="1">
                  <c:v>1535.5</c:v>
                </c:pt>
                <c:pt idx="2">
                  <c:v>1076</c:v>
                </c:pt>
                <c:pt idx="3">
                  <c:v>1458.5</c:v>
                </c:pt>
                <c:pt idx="4">
                  <c:v>529.5</c:v>
                </c:pt>
              </c:numCache>
            </c:numRef>
          </c:val>
          <c:smooth val="0"/>
        </c:ser>
        <c:dLbls>
          <c:showLegendKey val="0"/>
          <c:showVal val="0"/>
          <c:showCatName val="0"/>
          <c:showSerName val="0"/>
          <c:showPercent val="0"/>
          <c:showBubbleSize val="0"/>
        </c:dLbls>
        <c:marker val="1"/>
        <c:smooth val="0"/>
        <c:axId val="107308928"/>
        <c:axId val="107311488"/>
      </c:lineChart>
      <c:catAx>
        <c:axId val="1073089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311488"/>
        <c:crosses val="autoZero"/>
        <c:auto val="1"/>
        <c:lblAlgn val="ctr"/>
        <c:lblOffset val="100"/>
        <c:tickLblSkip val="1"/>
        <c:tickMarkSkip val="1"/>
        <c:noMultiLvlLbl val="0"/>
      </c:catAx>
      <c:valAx>
        <c:axId val="1073114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3089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2/25/2013</a:t>
            </a:r>
          </a:p>
        </c:rich>
      </c:tx>
      <c:layout>
        <c:manualLayout>
          <c:xMode val="edge"/>
          <c:yMode val="edge"/>
          <c:x val="0.30874615910102909"/>
          <c:y val="2.5991792065665018E-2"/>
        </c:manualLayout>
      </c:layout>
      <c:overlay val="0"/>
      <c:spPr>
        <a:noFill/>
        <a:ln w="25400">
          <a:noFill/>
        </a:ln>
      </c:spPr>
    </c:title>
    <c:autoTitleDeleted val="0"/>
    <c:plotArea>
      <c:layout>
        <c:manualLayout>
          <c:layoutTarget val="inner"/>
          <c:xMode val="edge"/>
          <c:yMode val="edge"/>
          <c:x val="0.17808228340805071"/>
          <c:y val="0.147742818057475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'02-25-2013'!$J$9:$J$13</c:f>
              <c:strCache>
                <c:ptCount val="5"/>
                <c:pt idx="0">
                  <c:v>Total Monday</c:v>
                </c:pt>
                <c:pt idx="1">
                  <c:v>Total Tuesday</c:v>
                </c:pt>
                <c:pt idx="2">
                  <c:v>Total Wednesday</c:v>
                </c:pt>
                <c:pt idx="3">
                  <c:v>Total Thursday</c:v>
                </c:pt>
                <c:pt idx="4">
                  <c:v>Total Friday</c:v>
                </c:pt>
              </c:strCache>
            </c:strRef>
          </c:cat>
          <c:val>
            <c:numRef>
              <c:f>'02-25-2013'!$K$9:$K$13</c:f>
              <c:numCache>
                <c:formatCode>General</c:formatCode>
                <c:ptCount val="5"/>
                <c:pt idx="0">
                  <c:v>1137.5</c:v>
                </c:pt>
                <c:pt idx="1">
                  <c:v>1574</c:v>
                </c:pt>
                <c:pt idx="2">
                  <c:v>1116</c:v>
                </c:pt>
                <c:pt idx="3">
                  <c:v>1569</c:v>
                </c:pt>
                <c:pt idx="4">
                  <c:v>637</c:v>
                </c:pt>
              </c:numCache>
            </c:numRef>
          </c:val>
          <c:smooth val="0"/>
        </c:ser>
        <c:dLbls>
          <c:showLegendKey val="0"/>
          <c:showVal val="0"/>
          <c:showCatName val="0"/>
          <c:showSerName val="0"/>
          <c:showPercent val="0"/>
          <c:showBubbleSize val="0"/>
        </c:dLbls>
        <c:marker val="1"/>
        <c:smooth val="0"/>
        <c:axId val="107467520"/>
        <c:axId val="107469824"/>
      </c:lineChart>
      <c:catAx>
        <c:axId val="10746752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469824"/>
        <c:crosses val="autoZero"/>
        <c:auto val="1"/>
        <c:lblAlgn val="ctr"/>
        <c:lblOffset val="100"/>
        <c:tickLblSkip val="1"/>
        <c:tickMarkSkip val="1"/>
        <c:noMultiLvlLbl val="0"/>
      </c:catAx>
      <c:valAx>
        <c:axId val="1074698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46752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3/4/2013</a:t>
            </a:r>
          </a:p>
        </c:rich>
      </c:tx>
      <c:layout>
        <c:manualLayout>
          <c:xMode val="edge"/>
          <c:yMode val="edge"/>
          <c:x val="0.30874615910102909"/>
          <c:y val="2.5991792065665029E-2"/>
        </c:manualLayout>
      </c:layout>
      <c:overlay val="0"/>
      <c:spPr>
        <a:noFill/>
        <a:ln w="25400">
          <a:noFill/>
        </a:ln>
      </c:spPr>
    </c:title>
    <c:autoTitleDeleted val="0"/>
    <c:plotArea>
      <c:layout>
        <c:manualLayout>
          <c:layoutTarget val="inner"/>
          <c:xMode val="edge"/>
          <c:yMode val="edge"/>
          <c:x val="0.17808228340805071"/>
          <c:y val="0.1477428180574751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'03-04-2013'!$J$9:$J$13</c:f>
              <c:strCache>
                <c:ptCount val="5"/>
                <c:pt idx="0">
                  <c:v>Total Monday</c:v>
                </c:pt>
                <c:pt idx="1">
                  <c:v>Total Tuesday</c:v>
                </c:pt>
                <c:pt idx="2">
                  <c:v>Total Wednesday</c:v>
                </c:pt>
                <c:pt idx="3">
                  <c:v>Total Thursday</c:v>
                </c:pt>
                <c:pt idx="4">
                  <c:v>Total Friday</c:v>
                </c:pt>
              </c:strCache>
            </c:strRef>
          </c:cat>
          <c:val>
            <c:numRef>
              <c:f>'03-04-2013'!$K$9:$K$13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486592"/>
        <c:axId val="107509632"/>
      </c:lineChart>
      <c:catAx>
        <c:axId val="107486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509632"/>
        <c:crosses val="autoZero"/>
        <c:auto val="1"/>
        <c:lblAlgn val="ctr"/>
        <c:lblOffset val="100"/>
        <c:tickLblSkip val="1"/>
        <c:tickMarkSkip val="1"/>
        <c:noMultiLvlLbl val="0"/>
      </c:catAx>
      <c:valAx>
        <c:axId val="1075096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486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3/11/2013</a:t>
            </a:r>
          </a:p>
        </c:rich>
      </c:tx>
      <c:layout>
        <c:manualLayout>
          <c:xMode val="edge"/>
          <c:yMode val="edge"/>
          <c:x val="0.30874615910102909"/>
          <c:y val="2.5991792065665043E-2"/>
        </c:manualLayout>
      </c:layout>
      <c:overlay val="0"/>
      <c:spPr>
        <a:noFill/>
        <a:ln w="25400">
          <a:noFill/>
        </a:ln>
      </c:spPr>
    </c:title>
    <c:autoTitleDeleted val="0"/>
    <c:plotArea>
      <c:layout>
        <c:manualLayout>
          <c:layoutTarget val="inner"/>
          <c:xMode val="edge"/>
          <c:yMode val="edge"/>
          <c:x val="0.17808228340805071"/>
          <c:y val="0.1477428180574752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'03-11-2013'!$J$9:$J$13</c:f>
              <c:strCache>
                <c:ptCount val="5"/>
                <c:pt idx="0">
                  <c:v>Total Monday</c:v>
                </c:pt>
                <c:pt idx="1">
                  <c:v>Total Tuesday</c:v>
                </c:pt>
                <c:pt idx="2">
                  <c:v>Total Wednesday</c:v>
                </c:pt>
                <c:pt idx="3">
                  <c:v>Total Thursday</c:v>
                </c:pt>
                <c:pt idx="4">
                  <c:v>Total Friday</c:v>
                </c:pt>
              </c:strCache>
            </c:strRef>
          </c:cat>
          <c:val>
            <c:numRef>
              <c:f>'03-11-2013'!$K$9:$K$13</c:f>
              <c:numCache>
                <c:formatCode>General</c:formatCode>
                <c:ptCount val="5"/>
                <c:pt idx="0">
                  <c:v>1064.5</c:v>
                </c:pt>
                <c:pt idx="1">
                  <c:v>1438.5</c:v>
                </c:pt>
                <c:pt idx="2">
                  <c:v>1130</c:v>
                </c:pt>
                <c:pt idx="3">
                  <c:v>1305</c:v>
                </c:pt>
                <c:pt idx="4">
                  <c:v>260.5</c:v>
                </c:pt>
              </c:numCache>
            </c:numRef>
          </c:val>
          <c:smooth val="0"/>
        </c:ser>
        <c:dLbls>
          <c:showLegendKey val="0"/>
          <c:showVal val="0"/>
          <c:showCatName val="0"/>
          <c:showSerName val="0"/>
          <c:showPercent val="0"/>
          <c:showBubbleSize val="0"/>
        </c:dLbls>
        <c:marker val="1"/>
        <c:smooth val="0"/>
        <c:axId val="107596032"/>
        <c:axId val="107602688"/>
      </c:lineChart>
      <c:catAx>
        <c:axId val="1075960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602688"/>
        <c:crosses val="autoZero"/>
        <c:auto val="1"/>
        <c:lblAlgn val="ctr"/>
        <c:lblOffset val="100"/>
        <c:tickLblSkip val="1"/>
        <c:tickMarkSkip val="1"/>
        <c:noMultiLvlLbl val="0"/>
      </c:catAx>
      <c:valAx>
        <c:axId val="1076026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5960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3/18/2013</a:t>
            </a:r>
          </a:p>
        </c:rich>
      </c:tx>
      <c:layout>
        <c:manualLayout>
          <c:xMode val="edge"/>
          <c:yMode val="edge"/>
          <c:x val="0.30874615910102909"/>
          <c:y val="2.5991792065665053E-2"/>
        </c:manualLayout>
      </c:layout>
      <c:overlay val="0"/>
      <c:spPr>
        <a:noFill/>
        <a:ln w="25400">
          <a:noFill/>
        </a:ln>
      </c:spPr>
    </c:title>
    <c:autoTitleDeleted val="0"/>
    <c:plotArea>
      <c:layout>
        <c:manualLayout>
          <c:layoutTarget val="inner"/>
          <c:xMode val="edge"/>
          <c:yMode val="edge"/>
          <c:x val="0.17808228340805071"/>
          <c:y val="0.1477428180574753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'03-18-2013'!$J$9:$J$13</c:f>
              <c:strCache>
                <c:ptCount val="5"/>
                <c:pt idx="0">
                  <c:v>Total Monday</c:v>
                </c:pt>
                <c:pt idx="1">
                  <c:v>Total Tuesday</c:v>
                </c:pt>
                <c:pt idx="2">
                  <c:v>Total Wednesday</c:v>
                </c:pt>
                <c:pt idx="3">
                  <c:v>Total Thursday</c:v>
                </c:pt>
                <c:pt idx="4">
                  <c:v>Total Friday</c:v>
                </c:pt>
              </c:strCache>
            </c:strRef>
          </c:cat>
          <c:val>
            <c:numRef>
              <c:f>'03-18-2013'!$K$9:$K$13</c:f>
              <c:numCache>
                <c:formatCode>General</c:formatCode>
                <c:ptCount val="5"/>
                <c:pt idx="0">
                  <c:v>1495.5</c:v>
                </c:pt>
                <c:pt idx="1">
                  <c:v>1468.5</c:v>
                </c:pt>
                <c:pt idx="2">
                  <c:v>1067.5</c:v>
                </c:pt>
                <c:pt idx="3">
                  <c:v>1331</c:v>
                </c:pt>
                <c:pt idx="4">
                  <c:v>563.5</c:v>
                </c:pt>
              </c:numCache>
            </c:numRef>
          </c:val>
          <c:smooth val="0"/>
        </c:ser>
        <c:dLbls>
          <c:showLegendKey val="0"/>
          <c:showVal val="0"/>
          <c:showCatName val="0"/>
          <c:showSerName val="0"/>
          <c:showPercent val="0"/>
          <c:showBubbleSize val="0"/>
        </c:dLbls>
        <c:marker val="1"/>
        <c:smooth val="0"/>
        <c:axId val="106480768"/>
        <c:axId val="106483072"/>
      </c:lineChart>
      <c:catAx>
        <c:axId val="1064807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483072"/>
        <c:crosses val="autoZero"/>
        <c:auto val="1"/>
        <c:lblAlgn val="ctr"/>
        <c:lblOffset val="100"/>
        <c:tickLblSkip val="1"/>
        <c:tickMarkSkip val="1"/>
        <c:noMultiLvlLbl val="0"/>
      </c:catAx>
      <c:valAx>
        <c:axId val="10648307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4807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3/25/2013</a:t>
            </a:r>
          </a:p>
        </c:rich>
      </c:tx>
      <c:layout>
        <c:manualLayout>
          <c:xMode val="edge"/>
          <c:yMode val="edge"/>
          <c:x val="0.30874615910102909"/>
          <c:y val="2.5991792065665067E-2"/>
        </c:manualLayout>
      </c:layout>
      <c:overlay val="0"/>
      <c:spPr>
        <a:noFill/>
        <a:ln w="25400">
          <a:noFill/>
        </a:ln>
      </c:spPr>
    </c:title>
    <c:autoTitleDeleted val="0"/>
    <c:plotArea>
      <c:layout>
        <c:manualLayout>
          <c:layoutTarget val="inner"/>
          <c:xMode val="edge"/>
          <c:yMode val="edge"/>
          <c:x val="0.17808228340805071"/>
          <c:y val="0.1477428180574754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'03-25-2013'!$J$9:$J$13</c:f>
              <c:strCache>
                <c:ptCount val="5"/>
                <c:pt idx="0">
                  <c:v>Total Monday</c:v>
                </c:pt>
                <c:pt idx="1">
                  <c:v>Total Tuesday</c:v>
                </c:pt>
                <c:pt idx="2">
                  <c:v>Total Wednesday</c:v>
                </c:pt>
                <c:pt idx="3">
                  <c:v>Total Thursday</c:v>
                </c:pt>
                <c:pt idx="4">
                  <c:v>Total Friday</c:v>
                </c:pt>
              </c:strCache>
            </c:strRef>
          </c:cat>
          <c:val>
            <c:numRef>
              <c:f>'03-25-2013'!$K$9:$K$13</c:f>
              <c:numCache>
                <c:formatCode>General</c:formatCode>
                <c:ptCount val="5"/>
                <c:pt idx="0">
                  <c:v>986.5</c:v>
                </c:pt>
                <c:pt idx="1">
                  <c:v>1399.5</c:v>
                </c:pt>
                <c:pt idx="2">
                  <c:v>996</c:v>
                </c:pt>
                <c:pt idx="3">
                  <c:v>1362</c:v>
                </c:pt>
                <c:pt idx="4">
                  <c:v>554.5</c:v>
                </c:pt>
              </c:numCache>
            </c:numRef>
          </c:val>
          <c:smooth val="0"/>
        </c:ser>
        <c:dLbls>
          <c:showLegendKey val="0"/>
          <c:showVal val="0"/>
          <c:showCatName val="0"/>
          <c:showSerName val="0"/>
          <c:showPercent val="0"/>
          <c:showBubbleSize val="0"/>
        </c:dLbls>
        <c:marker val="1"/>
        <c:smooth val="0"/>
        <c:axId val="107851776"/>
        <c:axId val="107854080"/>
      </c:lineChart>
      <c:catAx>
        <c:axId val="1078517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854080"/>
        <c:crosses val="autoZero"/>
        <c:auto val="1"/>
        <c:lblAlgn val="ctr"/>
        <c:lblOffset val="100"/>
        <c:tickLblSkip val="1"/>
        <c:tickMarkSkip val="1"/>
        <c:noMultiLvlLbl val="0"/>
      </c:catAx>
      <c:valAx>
        <c:axId val="10785408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8517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7/23/2012</a:t>
            </a:r>
          </a:p>
        </c:rich>
      </c:tx>
      <c:layout>
        <c:manualLayout>
          <c:xMode val="edge"/>
          <c:yMode val="edge"/>
          <c:x val="0.30874615910102909"/>
          <c:y val="2.5991792065664623E-2"/>
        </c:manualLayout>
      </c:layout>
      <c:overlay val="0"/>
      <c:spPr>
        <a:noFill/>
        <a:ln w="25400">
          <a:noFill/>
        </a:ln>
      </c:spPr>
    </c:title>
    <c:autoTitleDeleted val="0"/>
    <c:plotArea>
      <c:layout>
        <c:manualLayout>
          <c:layoutTarget val="inner"/>
          <c:xMode val="edge"/>
          <c:yMode val="edge"/>
          <c:x val="0.17808228340805071"/>
          <c:y val="0.1477428180574720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'07-23-2012'!$J$9:$J$13</c:f>
              <c:strCache>
                <c:ptCount val="5"/>
                <c:pt idx="0">
                  <c:v>Total Monday</c:v>
                </c:pt>
                <c:pt idx="1">
                  <c:v>Total Tuesday</c:v>
                </c:pt>
                <c:pt idx="2">
                  <c:v>Total Wednesday</c:v>
                </c:pt>
                <c:pt idx="3">
                  <c:v>Total Thursday</c:v>
                </c:pt>
                <c:pt idx="4">
                  <c:v>Total Friday</c:v>
                </c:pt>
              </c:strCache>
            </c:strRef>
          </c:cat>
          <c:val>
            <c:numRef>
              <c:f>'07-23-2012'!$K$9:$K$13</c:f>
              <c:numCache>
                <c:formatCode>General</c:formatCode>
                <c:ptCount val="5"/>
                <c:pt idx="0">
                  <c:v>726.5</c:v>
                </c:pt>
                <c:pt idx="1">
                  <c:v>728.5</c:v>
                </c:pt>
                <c:pt idx="2">
                  <c:v>676.5</c:v>
                </c:pt>
                <c:pt idx="3">
                  <c:v>665</c:v>
                </c:pt>
                <c:pt idx="4">
                  <c:v>296.5</c:v>
                </c:pt>
              </c:numCache>
            </c:numRef>
          </c:val>
          <c:smooth val="0"/>
        </c:ser>
        <c:dLbls>
          <c:showLegendKey val="0"/>
          <c:showVal val="0"/>
          <c:showCatName val="0"/>
          <c:showSerName val="0"/>
          <c:showPercent val="0"/>
          <c:showBubbleSize val="0"/>
        </c:dLbls>
        <c:marker val="1"/>
        <c:smooth val="0"/>
        <c:axId val="95652096"/>
        <c:axId val="95683328"/>
      </c:lineChart>
      <c:catAx>
        <c:axId val="956520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5683328"/>
        <c:crosses val="autoZero"/>
        <c:auto val="1"/>
        <c:lblAlgn val="ctr"/>
        <c:lblOffset val="100"/>
        <c:tickLblSkip val="1"/>
        <c:tickMarkSkip val="1"/>
        <c:noMultiLvlLbl val="0"/>
      </c:catAx>
      <c:valAx>
        <c:axId val="956833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56520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4/1/2013</a:t>
            </a:r>
          </a:p>
        </c:rich>
      </c:tx>
      <c:layout>
        <c:manualLayout>
          <c:xMode val="edge"/>
          <c:yMode val="edge"/>
          <c:x val="0.30874615910102909"/>
          <c:y val="2.5991792065665084E-2"/>
        </c:manualLayout>
      </c:layout>
      <c:overlay val="0"/>
      <c:spPr>
        <a:noFill/>
        <a:ln w="25400">
          <a:noFill/>
        </a:ln>
      </c:spPr>
    </c:title>
    <c:autoTitleDeleted val="0"/>
    <c:plotArea>
      <c:layout>
        <c:manualLayout>
          <c:layoutTarget val="inner"/>
          <c:xMode val="edge"/>
          <c:yMode val="edge"/>
          <c:x val="0.17808228340805071"/>
          <c:y val="0.1477428180574755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'04-01-2013'!$J$9:$J$13</c:f>
              <c:strCache>
                <c:ptCount val="5"/>
                <c:pt idx="0">
                  <c:v>Total Monday</c:v>
                </c:pt>
                <c:pt idx="1">
                  <c:v>Total Tuesday</c:v>
                </c:pt>
                <c:pt idx="2">
                  <c:v>Total Wednesday</c:v>
                </c:pt>
                <c:pt idx="3">
                  <c:v>Total Thursday</c:v>
                </c:pt>
                <c:pt idx="4">
                  <c:v>Total Friday</c:v>
                </c:pt>
              </c:strCache>
            </c:strRef>
          </c:cat>
          <c:val>
            <c:numRef>
              <c:f>'04-01-2013'!$K$9:$K$13</c:f>
              <c:numCache>
                <c:formatCode>General</c:formatCode>
                <c:ptCount val="5"/>
                <c:pt idx="0">
                  <c:v>1009.5</c:v>
                </c:pt>
                <c:pt idx="1">
                  <c:v>1415</c:v>
                </c:pt>
                <c:pt idx="2">
                  <c:v>1013</c:v>
                </c:pt>
                <c:pt idx="3">
                  <c:v>1294.5</c:v>
                </c:pt>
                <c:pt idx="4">
                  <c:v>562</c:v>
                </c:pt>
              </c:numCache>
            </c:numRef>
          </c:val>
          <c:smooth val="0"/>
        </c:ser>
        <c:dLbls>
          <c:showLegendKey val="0"/>
          <c:showVal val="0"/>
          <c:showCatName val="0"/>
          <c:showSerName val="0"/>
          <c:showPercent val="0"/>
          <c:showBubbleSize val="0"/>
        </c:dLbls>
        <c:marker val="1"/>
        <c:smooth val="0"/>
        <c:axId val="107129472"/>
        <c:axId val="107132032"/>
      </c:lineChart>
      <c:catAx>
        <c:axId val="1071294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32032"/>
        <c:crosses val="autoZero"/>
        <c:auto val="1"/>
        <c:lblAlgn val="ctr"/>
        <c:lblOffset val="100"/>
        <c:tickLblSkip val="1"/>
        <c:tickMarkSkip val="1"/>
        <c:noMultiLvlLbl val="0"/>
      </c:catAx>
      <c:valAx>
        <c:axId val="1071320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294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4/8/2013</a:t>
            </a:r>
          </a:p>
        </c:rich>
      </c:tx>
      <c:layout>
        <c:manualLayout>
          <c:xMode val="edge"/>
          <c:yMode val="edge"/>
          <c:x val="0.30874615910102909"/>
          <c:y val="2.5991792065665095E-2"/>
        </c:manualLayout>
      </c:layout>
      <c:overlay val="0"/>
      <c:spPr>
        <a:noFill/>
        <a:ln w="25400">
          <a:noFill/>
        </a:ln>
      </c:spPr>
    </c:title>
    <c:autoTitleDeleted val="0"/>
    <c:plotArea>
      <c:layout>
        <c:manualLayout>
          <c:layoutTarget val="inner"/>
          <c:xMode val="edge"/>
          <c:yMode val="edge"/>
          <c:x val="0.17808228340805071"/>
          <c:y val="0.1477428180574756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'04-08-2013'!$J$9:$J$13</c:f>
              <c:strCache>
                <c:ptCount val="5"/>
                <c:pt idx="0">
                  <c:v>Total Monday</c:v>
                </c:pt>
                <c:pt idx="1">
                  <c:v>Total Tuesday</c:v>
                </c:pt>
                <c:pt idx="2">
                  <c:v>Total Wednesday</c:v>
                </c:pt>
                <c:pt idx="3">
                  <c:v>Total Thursday</c:v>
                </c:pt>
                <c:pt idx="4">
                  <c:v>Total Friday</c:v>
                </c:pt>
              </c:strCache>
            </c:strRef>
          </c:cat>
          <c:val>
            <c:numRef>
              <c:f>'04-08-2013'!$K$9:$K$13</c:f>
              <c:numCache>
                <c:formatCode>General</c:formatCode>
                <c:ptCount val="5"/>
                <c:pt idx="0">
                  <c:v>1078</c:v>
                </c:pt>
                <c:pt idx="1">
                  <c:v>1468.5</c:v>
                </c:pt>
                <c:pt idx="2">
                  <c:v>1133</c:v>
                </c:pt>
                <c:pt idx="3">
                  <c:v>1355.5</c:v>
                </c:pt>
                <c:pt idx="4">
                  <c:v>613</c:v>
                </c:pt>
              </c:numCache>
            </c:numRef>
          </c:val>
          <c:smooth val="0"/>
        </c:ser>
        <c:dLbls>
          <c:showLegendKey val="0"/>
          <c:showVal val="0"/>
          <c:showCatName val="0"/>
          <c:showSerName val="0"/>
          <c:showPercent val="0"/>
          <c:showBubbleSize val="0"/>
        </c:dLbls>
        <c:marker val="1"/>
        <c:smooth val="0"/>
        <c:axId val="107189760"/>
        <c:axId val="107216896"/>
      </c:lineChart>
      <c:catAx>
        <c:axId val="1071897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216896"/>
        <c:crosses val="autoZero"/>
        <c:auto val="1"/>
        <c:lblAlgn val="ctr"/>
        <c:lblOffset val="100"/>
        <c:tickLblSkip val="1"/>
        <c:tickMarkSkip val="1"/>
        <c:noMultiLvlLbl val="0"/>
      </c:catAx>
      <c:valAx>
        <c:axId val="1072168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8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897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4/15/2013</a:t>
            </a:r>
          </a:p>
        </c:rich>
      </c:tx>
      <c:layout>
        <c:manualLayout>
          <c:xMode val="edge"/>
          <c:yMode val="edge"/>
          <c:x val="0.30874615910102909"/>
          <c:y val="2.5991792065665102E-2"/>
        </c:manualLayout>
      </c:layout>
      <c:overlay val="0"/>
      <c:spPr>
        <a:noFill/>
        <a:ln w="25400">
          <a:noFill/>
        </a:ln>
      </c:spPr>
    </c:title>
    <c:autoTitleDeleted val="0"/>
    <c:plotArea>
      <c:layout>
        <c:manualLayout>
          <c:layoutTarget val="inner"/>
          <c:xMode val="edge"/>
          <c:yMode val="edge"/>
          <c:x val="0.17808228340805071"/>
          <c:y val="0.1477428180574757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'04-15-2013'!$J$9:$J$13</c:f>
              <c:strCache>
                <c:ptCount val="5"/>
                <c:pt idx="0">
                  <c:v>Total Monday</c:v>
                </c:pt>
                <c:pt idx="1">
                  <c:v>Total Tuesday</c:v>
                </c:pt>
                <c:pt idx="2">
                  <c:v>Total Wednesday</c:v>
                </c:pt>
                <c:pt idx="3">
                  <c:v>Total Thursday</c:v>
                </c:pt>
                <c:pt idx="4">
                  <c:v>Total Friday</c:v>
                </c:pt>
              </c:strCache>
            </c:strRef>
          </c:cat>
          <c:val>
            <c:numRef>
              <c:f>'04-15-2013'!$K$9:$K$13</c:f>
              <c:numCache>
                <c:formatCode>General</c:formatCode>
                <c:ptCount val="5"/>
                <c:pt idx="0">
                  <c:v>1114.5</c:v>
                </c:pt>
                <c:pt idx="1">
                  <c:v>1513</c:v>
                </c:pt>
                <c:pt idx="2">
                  <c:v>1190.5</c:v>
                </c:pt>
                <c:pt idx="3">
                  <c:v>1528.5</c:v>
                </c:pt>
                <c:pt idx="4">
                  <c:v>649</c:v>
                </c:pt>
              </c:numCache>
            </c:numRef>
          </c:val>
          <c:smooth val="0"/>
        </c:ser>
        <c:dLbls>
          <c:showLegendKey val="0"/>
          <c:showVal val="0"/>
          <c:showCatName val="0"/>
          <c:showSerName val="0"/>
          <c:showPercent val="0"/>
          <c:showBubbleSize val="0"/>
        </c:dLbls>
        <c:marker val="1"/>
        <c:smooth val="0"/>
        <c:axId val="107250048"/>
        <c:axId val="107252352"/>
      </c:lineChart>
      <c:catAx>
        <c:axId val="10725004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252352"/>
        <c:crosses val="autoZero"/>
        <c:auto val="1"/>
        <c:lblAlgn val="ctr"/>
        <c:lblOffset val="100"/>
        <c:tickLblSkip val="1"/>
        <c:tickMarkSkip val="1"/>
        <c:noMultiLvlLbl val="0"/>
      </c:catAx>
      <c:valAx>
        <c:axId val="1072523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25004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4/22/2013</a:t>
            </a:r>
          </a:p>
        </c:rich>
      </c:tx>
      <c:layout>
        <c:manualLayout>
          <c:xMode val="edge"/>
          <c:yMode val="edge"/>
          <c:x val="0.30874615910102909"/>
          <c:y val="2.5991792065665115E-2"/>
        </c:manualLayout>
      </c:layout>
      <c:overlay val="0"/>
      <c:spPr>
        <a:noFill/>
        <a:ln w="25400">
          <a:noFill/>
        </a:ln>
      </c:spPr>
    </c:title>
    <c:autoTitleDeleted val="0"/>
    <c:plotArea>
      <c:layout>
        <c:manualLayout>
          <c:layoutTarget val="inner"/>
          <c:xMode val="edge"/>
          <c:yMode val="edge"/>
          <c:x val="0.17808228340805071"/>
          <c:y val="0.14774281805747583"/>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'04-22-2013'!$J$9:$J$13</c:f>
              <c:strCache>
                <c:ptCount val="5"/>
                <c:pt idx="0">
                  <c:v>Total Monday</c:v>
                </c:pt>
                <c:pt idx="1">
                  <c:v>Total Tuesday</c:v>
                </c:pt>
                <c:pt idx="2">
                  <c:v>Total Wednesday</c:v>
                </c:pt>
                <c:pt idx="3">
                  <c:v>Total Thursday</c:v>
                </c:pt>
                <c:pt idx="4">
                  <c:v>Total Friday</c:v>
                </c:pt>
              </c:strCache>
            </c:strRef>
          </c:cat>
          <c:val>
            <c:numRef>
              <c:f>'04-22-2013'!$K$9:$K$13</c:f>
              <c:numCache>
                <c:formatCode>General</c:formatCode>
                <c:ptCount val="5"/>
                <c:pt idx="0">
                  <c:v>1400</c:v>
                </c:pt>
                <c:pt idx="1">
                  <c:v>1756</c:v>
                </c:pt>
                <c:pt idx="2">
                  <c:v>1211.5</c:v>
                </c:pt>
                <c:pt idx="3">
                  <c:v>1300</c:v>
                </c:pt>
                <c:pt idx="4">
                  <c:v>464</c:v>
                </c:pt>
              </c:numCache>
            </c:numRef>
          </c:val>
          <c:smooth val="0"/>
        </c:ser>
        <c:dLbls>
          <c:showLegendKey val="0"/>
          <c:showVal val="0"/>
          <c:showCatName val="0"/>
          <c:showSerName val="0"/>
          <c:showPercent val="0"/>
          <c:showBubbleSize val="0"/>
        </c:dLbls>
        <c:marker val="1"/>
        <c:smooth val="0"/>
        <c:axId val="106770432"/>
        <c:axId val="107412480"/>
      </c:lineChart>
      <c:catAx>
        <c:axId val="1067704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412480"/>
        <c:crosses val="autoZero"/>
        <c:auto val="1"/>
        <c:lblAlgn val="ctr"/>
        <c:lblOffset val="100"/>
        <c:tickLblSkip val="1"/>
        <c:tickMarkSkip val="1"/>
        <c:noMultiLvlLbl val="0"/>
      </c:catAx>
      <c:valAx>
        <c:axId val="10741248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7704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4/29/2013</a:t>
            </a:r>
          </a:p>
        </c:rich>
      </c:tx>
      <c:layout>
        <c:manualLayout>
          <c:xMode val="edge"/>
          <c:yMode val="edge"/>
          <c:x val="0.30874615910102909"/>
          <c:y val="2.5991792065665129E-2"/>
        </c:manualLayout>
      </c:layout>
      <c:overlay val="0"/>
      <c:spPr>
        <a:noFill/>
        <a:ln w="25400">
          <a:noFill/>
        </a:ln>
      </c:spPr>
    </c:title>
    <c:autoTitleDeleted val="0"/>
    <c:plotArea>
      <c:layout>
        <c:manualLayout>
          <c:layoutTarget val="inner"/>
          <c:xMode val="edge"/>
          <c:yMode val="edge"/>
          <c:x val="0.17808228340805071"/>
          <c:y val="0.1477428180574759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'04-29-2013'!$J$9:$J$13</c:f>
              <c:strCache>
                <c:ptCount val="5"/>
                <c:pt idx="0">
                  <c:v>Total Monday</c:v>
                </c:pt>
                <c:pt idx="1">
                  <c:v>Total Tuesday</c:v>
                </c:pt>
                <c:pt idx="2">
                  <c:v>Total Wednesday</c:v>
                </c:pt>
                <c:pt idx="3">
                  <c:v>Total Thursday</c:v>
                </c:pt>
                <c:pt idx="4">
                  <c:v>Total Friday</c:v>
                </c:pt>
              </c:strCache>
            </c:strRef>
          </c:cat>
          <c:val>
            <c:numRef>
              <c:f>'04-29-2013'!$K$9:$K$13</c:f>
              <c:numCache>
                <c:formatCode>General</c:formatCode>
                <c:ptCount val="5"/>
                <c:pt idx="0">
                  <c:v>954.5</c:v>
                </c:pt>
                <c:pt idx="1">
                  <c:v>151</c:v>
                </c:pt>
                <c:pt idx="2">
                  <c:v>1670.5</c:v>
                </c:pt>
                <c:pt idx="3">
                  <c:v>356</c:v>
                </c:pt>
                <c:pt idx="4">
                  <c:v>159</c:v>
                </c:pt>
              </c:numCache>
            </c:numRef>
          </c:val>
          <c:smooth val="0"/>
        </c:ser>
        <c:dLbls>
          <c:showLegendKey val="0"/>
          <c:showVal val="0"/>
          <c:showCatName val="0"/>
          <c:showSerName val="0"/>
          <c:showPercent val="0"/>
          <c:showBubbleSize val="0"/>
        </c:dLbls>
        <c:marker val="1"/>
        <c:smooth val="0"/>
        <c:axId val="106792832"/>
        <c:axId val="107352448"/>
      </c:lineChart>
      <c:catAx>
        <c:axId val="1067928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352448"/>
        <c:crosses val="autoZero"/>
        <c:auto val="1"/>
        <c:lblAlgn val="ctr"/>
        <c:lblOffset val="100"/>
        <c:tickLblSkip val="1"/>
        <c:tickMarkSkip val="1"/>
        <c:noMultiLvlLbl val="0"/>
      </c:catAx>
      <c:valAx>
        <c:axId val="1073524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67928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5/6/2013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'05-06-2013'!$J$9:$J$13</c:f>
              <c:strCache>
                <c:ptCount val="5"/>
                <c:pt idx="0">
                  <c:v>Total Monday</c:v>
                </c:pt>
                <c:pt idx="1">
                  <c:v>Total Tuesday</c:v>
                </c:pt>
                <c:pt idx="2">
                  <c:v>Total Wednesday</c:v>
                </c:pt>
                <c:pt idx="3">
                  <c:v>Total Thursday</c:v>
                </c:pt>
                <c:pt idx="4">
                  <c:v>Total Friday</c:v>
                </c:pt>
              </c:strCache>
            </c:strRef>
          </c:cat>
          <c:val>
            <c:numRef>
              <c:f>'05-06-2013'!$K$9:$K$13</c:f>
              <c:numCache>
                <c:formatCode>General</c:formatCode>
                <c:ptCount val="5"/>
                <c:pt idx="0">
                  <c:v>533.5</c:v>
                </c:pt>
                <c:pt idx="1">
                  <c:v>558</c:v>
                </c:pt>
                <c:pt idx="2">
                  <c:v>459</c:v>
                </c:pt>
                <c:pt idx="3">
                  <c:v>495.5</c:v>
                </c:pt>
                <c:pt idx="4">
                  <c:v>190</c:v>
                </c:pt>
              </c:numCache>
            </c:numRef>
          </c:val>
          <c:smooth val="0"/>
        </c:ser>
        <c:dLbls>
          <c:showLegendKey val="0"/>
          <c:showVal val="0"/>
          <c:showCatName val="0"/>
          <c:showSerName val="0"/>
          <c:showPercent val="0"/>
          <c:showBubbleSize val="0"/>
        </c:dLbls>
        <c:marker val="1"/>
        <c:smooth val="0"/>
        <c:axId val="108462848"/>
        <c:axId val="108465152"/>
      </c:lineChart>
      <c:catAx>
        <c:axId val="10846284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465152"/>
        <c:crosses val="autoZero"/>
        <c:auto val="1"/>
        <c:lblAlgn val="ctr"/>
        <c:lblOffset val="100"/>
        <c:tickLblSkip val="1"/>
        <c:tickMarkSkip val="1"/>
        <c:noMultiLvlLbl val="0"/>
      </c:catAx>
      <c:valAx>
        <c:axId val="108465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46284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5/13/2013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'05-13-2013'!$J$9:$J$13</c:f>
              <c:strCache>
                <c:ptCount val="5"/>
                <c:pt idx="0">
                  <c:v>Total Monday</c:v>
                </c:pt>
                <c:pt idx="1">
                  <c:v>Total Tuesday</c:v>
                </c:pt>
                <c:pt idx="2">
                  <c:v>Total Wednesday</c:v>
                </c:pt>
                <c:pt idx="3">
                  <c:v>Total Thursday</c:v>
                </c:pt>
                <c:pt idx="4">
                  <c:v>Total Friday</c:v>
                </c:pt>
              </c:strCache>
            </c:strRef>
          </c:cat>
          <c:val>
            <c:numRef>
              <c:f>'05-13-2013'!$K$9:$K$13</c:f>
              <c:numCache>
                <c:formatCode>General</c:formatCode>
                <c:ptCount val="5"/>
                <c:pt idx="0">
                  <c:v>652</c:v>
                </c:pt>
                <c:pt idx="1">
                  <c:v>640.5</c:v>
                </c:pt>
                <c:pt idx="2">
                  <c:v>565</c:v>
                </c:pt>
                <c:pt idx="3">
                  <c:v>575</c:v>
                </c:pt>
                <c:pt idx="4">
                  <c:v>137</c:v>
                </c:pt>
              </c:numCache>
            </c:numRef>
          </c:val>
          <c:smooth val="0"/>
        </c:ser>
        <c:dLbls>
          <c:showLegendKey val="0"/>
          <c:showVal val="0"/>
          <c:showCatName val="0"/>
          <c:showSerName val="0"/>
          <c:showPercent val="0"/>
          <c:showBubbleSize val="0"/>
        </c:dLbls>
        <c:marker val="1"/>
        <c:smooth val="0"/>
        <c:axId val="108490112"/>
        <c:axId val="108521344"/>
      </c:lineChart>
      <c:catAx>
        <c:axId val="10849011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521344"/>
        <c:crosses val="autoZero"/>
        <c:auto val="1"/>
        <c:lblAlgn val="ctr"/>
        <c:lblOffset val="100"/>
        <c:tickLblSkip val="1"/>
        <c:tickMarkSkip val="1"/>
        <c:noMultiLvlLbl val="0"/>
      </c:catAx>
      <c:valAx>
        <c:axId val="1085213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49011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5/20/2013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'05-20-2013'!$J$9:$J$13</c:f>
              <c:strCache>
                <c:ptCount val="5"/>
                <c:pt idx="0">
                  <c:v>Total Monday</c:v>
                </c:pt>
                <c:pt idx="1">
                  <c:v>Total Tuesday</c:v>
                </c:pt>
                <c:pt idx="2">
                  <c:v>Total Wednesday</c:v>
                </c:pt>
                <c:pt idx="3">
                  <c:v>Total Thursday</c:v>
                </c:pt>
                <c:pt idx="4">
                  <c:v>Total Friday</c:v>
                </c:pt>
              </c:strCache>
            </c:strRef>
          </c:cat>
          <c:val>
            <c:numRef>
              <c:f>'05-20-2013'!$K$9:$K$13</c:f>
              <c:numCache>
                <c:formatCode>General</c:formatCode>
                <c:ptCount val="5"/>
                <c:pt idx="0">
                  <c:v>608</c:v>
                </c:pt>
                <c:pt idx="1">
                  <c:v>623</c:v>
                </c:pt>
                <c:pt idx="2">
                  <c:v>581</c:v>
                </c:pt>
                <c:pt idx="3">
                  <c:v>665.5</c:v>
                </c:pt>
                <c:pt idx="4">
                  <c:v>190.5</c:v>
                </c:pt>
              </c:numCache>
            </c:numRef>
          </c:val>
          <c:smooth val="0"/>
        </c:ser>
        <c:dLbls>
          <c:showLegendKey val="0"/>
          <c:showVal val="0"/>
          <c:showCatName val="0"/>
          <c:showSerName val="0"/>
          <c:showPercent val="0"/>
          <c:showBubbleSize val="0"/>
        </c:dLbls>
        <c:marker val="1"/>
        <c:smooth val="0"/>
        <c:axId val="108570496"/>
        <c:axId val="108622208"/>
      </c:lineChart>
      <c:catAx>
        <c:axId val="108570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622208"/>
        <c:crosses val="autoZero"/>
        <c:auto val="1"/>
        <c:lblAlgn val="ctr"/>
        <c:lblOffset val="100"/>
        <c:tickLblSkip val="1"/>
        <c:tickMarkSkip val="1"/>
        <c:noMultiLvlLbl val="0"/>
      </c:catAx>
      <c:valAx>
        <c:axId val="1086222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5704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5/27/2013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'05-27-2013'!$J$9:$J$13</c:f>
              <c:strCache>
                <c:ptCount val="5"/>
                <c:pt idx="0">
                  <c:v>Total Monday</c:v>
                </c:pt>
                <c:pt idx="1">
                  <c:v>Total Tuesday</c:v>
                </c:pt>
                <c:pt idx="2">
                  <c:v>Total Wednesday</c:v>
                </c:pt>
                <c:pt idx="3">
                  <c:v>Total Thursday</c:v>
                </c:pt>
                <c:pt idx="4">
                  <c:v>Total Friday</c:v>
                </c:pt>
              </c:strCache>
            </c:strRef>
          </c:cat>
          <c:val>
            <c:numRef>
              <c:f>'05-27-2013'!$K$9:$K$13</c:f>
              <c:numCache>
                <c:formatCode>General</c:formatCode>
                <c:ptCount val="5"/>
                <c:pt idx="0">
                  <c:v>0</c:v>
                </c:pt>
                <c:pt idx="1">
                  <c:v>708</c:v>
                </c:pt>
                <c:pt idx="2">
                  <c:v>552</c:v>
                </c:pt>
                <c:pt idx="3">
                  <c:v>623</c:v>
                </c:pt>
                <c:pt idx="4">
                  <c:v>189.5</c:v>
                </c:pt>
              </c:numCache>
            </c:numRef>
          </c:val>
          <c:smooth val="0"/>
        </c:ser>
        <c:dLbls>
          <c:showLegendKey val="0"/>
          <c:showVal val="0"/>
          <c:showCatName val="0"/>
          <c:showSerName val="0"/>
          <c:showPercent val="0"/>
          <c:showBubbleSize val="0"/>
        </c:dLbls>
        <c:marker val="1"/>
        <c:smooth val="0"/>
        <c:axId val="107610496"/>
        <c:axId val="107612800"/>
      </c:lineChart>
      <c:catAx>
        <c:axId val="107610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612800"/>
        <c:crosses val="autoZero"/>
        <c:auto val="1"/>
        <c:lblAlgn val="ctr"/>
        <c:lblOffset val="100"/>
        <c:tickLblSkip val="1"/>
        <c:tickMarkSkip val="1"/>
        <c:noMultiLvlLbl val="0"/>
      </c:catAx>
      <c:valAx>
        <c:axId val="1076128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6104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6/3/2013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'06-03-2013'!$J$9:$J$13</c:f>
              <c:strCache>
                <c:ptCount val="5"/>
                <c:pt idx="0">
                  <c:v>Total Monday</c:v>
                </c:pt>
                <c:pt idx="1">
                  <c:v>Total Tuesday</c:v>
                </c:pt>
                <c:pt idx="2">
                  <c:v>Total Wednesday</c:v>
                </c:pt>
                <c:pt idx="3">
                  <c:v>Total Thursday</c:v>
                </c:pt>
                <c:pt idx="4">
                  <c:v>Total Friday</c:v>
                </c:pt>
              </c:strCache>
            </c:strRef>
          </c:cat>
          <c:val>
            <c:numRef>
              <c:f>'06-03-2013'!$K$9:$K$13</c:f>
              <c:numCache>
                <c:formatCode>General</c:formatCode>
                <c:ptCount val="5"/>
                <c:pt idx="0">
                  <c:v>559.5</c:v>
                </c:pt>
                <c:pt idx="1">
                  <c:v>655</c:v>
                </c:pt>
                <c:pt idx="2">
                  <c:v>542</c:v>
                </c:pt>
                <c:pt idx="3">
                  <c:v>521</c:v>
                </c:pt>
                <c:pt idx="4">
                  <c:v>185.5</c:v>
                </c:pt>
              </c:numCache>
            </c:numRef>
          </c:val>
          <c:smooth val="0"/>
        </c:ser>
        <c:dLbls>
          <c:showLegendKey val="0"/>
          <c:showVal val="0"/>
          <c:showCatName val="0"/>
          <c:showSerName val="0"/>
          <c:showPercent val="0"/>
          <c:showBubbleSize val="0"/>
        </c:dLbls>
        <c:marker val="1"/>
        <c:smooth val="0"/>
        <c:axId val="107690624"/>
        <c:axId val="107693184"/>
      </c:lineChart>
      <c:catAx>
        <c:axId val="1076906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693184"/>
        <c:crosses val="autoZero"/>
        <c:auto val="1"/>
        <c:lblAlgn val="ctr"/>
        <c:lblOffset val="100"/>
        <c:tickLblSkip val="1"/>
        <c:tickMarkSkip val="1"/>
        <c:noMultiLvlLbl val="0"/>
      </c:catAx>
      <c:valAx>
        <c:axId val="1076931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6906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7/30/2012</a:t>
            </a:r>
          </a:p>
        </c:rich>
      </c:tx>
      <c:layout>
        <c:manualLayout>
          <c:xMode val="edge"/>
          <c:yMode val="edge"/>
          <c:x val="0.30874615910102909"/>
          <c:y val="2.5991792065664623E-2"/>
        </c:manualLayout>
      </c:layout>
      <c:overlay val="0"/>
      <c:spPr>
        <a:noFill/>
        <a:ln w="25400">
          <a:noFill/>
        </a:ln>
      </c:spPr>
    </c:title>
    <c:autoTitleDeleted val="0"/>
    <c:plotArea>
      <c:layout>
        <c:manualLayout>
          <c:layoutTarget val="inner"/>
          <c:xMode val="edge"/>
          <c:yMode val="edge"/>
          <c:x val="0.17808228340805071"/>
          <c:y val="0.1477428180574721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'07-30-2012'!$J$9:$J$13</c:f>
              <c:strCache>
                <c:ptCount val="5"/>
                <c:pt idx="0">
                  <c:v>Total Monday</c:v>
                </c:pt>
                <c:pt idx="1">
                  <c:v>Total Tuesday</c:v>
                </c:pt>
                <c:pt idx="2">
                  <c:v>Total Wednesday</c:v>
                </c:pt>
                <c:pt idx="3">
                  <c:v>Total Thursday</c:v>
                </c:pt>
                <c:pt idx="4">
                  <c:v>Total Friday</c:v>
                </c:pt>
              </c:strCache>
            </c:strRef>
          </c:cat>
          <c:val>
            <c:numRef>
              <c:f>'07-30-2012'!$K$9:$K$13</c:f>
              <c:numCache>
                <c:formatCode>General</c:formatCode>
                <c:ptCount val="5"/>
                <c:pt idx="0">
                  <c:v>613.5</c:v>
                </c:pt>
                <c:pt idx="1">
                  <c:v>776</c:v>
                </c:pt>
                <c:pt idx="2">
                  <c:v>587.5</c:v>
                </c:pt>
                <c:pt idx="3">
                  <c:v>666</c:v>
                </c:pt>
                <c:pt idx="4">
                  <c:v>225.5</c:v>
                </c:pt>
              </c:numCache>
            </c:numRef>
          </c:val>
          <c:smooth val="0"/>
        </c:ser>
        <c:dLbls>
          <c:showLegendKey val="0"/>
          <c:showVal val="0"/>
          <c:showCatName val="0"/>
          <c:showSerName val="0"/>
          <c:showPercent val="0"/>
          <c:showBubbleSize val="0"/>
        </c:dLbls>
        <c:marker val="1"/>
        <c:smooth val="0"/>
        <c:axId val="95742208"/>
        <c:axId val="98185984"/>
      </c:lineChart>
      <c:catAx>
        <c:axId val="957422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185984"/>
        <c:crosses val="autoZero"/>
        <c:auto val="1"/>
        <c:lblAlgn val="ctr"/>
        <c:lblOffset val="100"/>
        <c:tickLblSkip val="1"/>
        <c:tickMarkSkip val="1"/>
        <c:noMultiLvlLbl val="0"/>
      </c:catAx>
      <c:valAx>
        <c:axId val="981859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57422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6/10/2013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'06-10-2013'!$J$9:$J$13</c:f>
              <c:strCache>
                <c:ptCount val="5"/>
                <c:pt idx="0">
                  <c:v>Total Monday</c:v>
                </c:pt>
                <c:pt idx="1">
                  <c:v>Total Tuesday</c:v>
                </c:pt>
                <c:pt idx="2">
                  <c:v>Total Wednesday</c:v>
                </c:pt>
                <c:pt idx="3">
                  <c:v>Total Thursday</c:v>
                </c:pt>
                <c:pt idx="4">
                  <c:v>Total Friday</c:v>
                </c:pt>
              </c:strCache>
            </c:strRef>
          </c:cat>
          <c:val>
            <c:numRef>
              <c:f>'06-10-2013'!$K$9:$K$13</c:f>
              <c:numCache>
                <c:formatCode>General</c:formatCode>
                <c:ptCount val="5"/>
                <c:pt idx="0">
                  <c:v>588</c:v>
                </c:pt>
                <c:pt idx="1">
                  <c:v>625</c:v>
                </c:pt>
                <c:pt idx="2">
                  <c:v>556.5</c:v>
                </c:pt>
                <c:pt idx="3">
                  <c:v>643</c:v>
                </c:pt>
                <c:pt idx="4">
                  <c:v>191</c:v>
                </c:pt>
              </c:numCache>
            </c:numRef>
          </c:val>
          <c:smooth val="0"/>
        </c:ser>
        <c:dLbls>
          <c:showLegendKey val="0"/>
          <c:showVal val="0"/>
          <c:showCatName val="0"/>
          <c:showSerName val="0"/>
          <c:showPercent val="0"/>
          <c:showBubbleSize val="0"/>
        </c:dLbls>
        <c:marker val="1"/>
        <c:smooth val="0"/>
        <c:axId val="107713664"/>
        <c:axId val="107715968"/>
      </c:lineChart>
      <c:catAx>
        <c:axId val="1077136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715968"/>
        <c:crosses val="autoZero"/>
        <c:auto val="1"/>
        <c:lblAlgn val="ctr"/>
        <c:lblOffset val="100"/>
        <c:tickLblSkip val="1"/>
        <c:tickMarkSkip val="1"/>
        <c:noMultiLvlLbl val="0"/>
      </c:catAx>
      <c:valAx>
        <c:axId val="1077159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7136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6/17/2013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'06-17-2013'!$J$9:$J$13</c:f>
              <c:strCache>
                <c:ptCount val="5"/>
                <c:pt idx="0">
                  <c:v>Total Monday</c:v>
                </c:pt>
                <c:pt idx="1">
                  <c:v>Total Tuesday</c:v>
                </c:pt>
                <c:pt idx="2">
                  <c:v>Total Wednesday</c:v>
                </c:pt>
                <c:pt idx="3">
                  <c:v>Total Thursday</c:v>
                </c:pt>
                <c:pt idx="4">
                  <c:v>Total Friday</c:v>
                </c:pt>
              </c:strCache>
            </c:strRef>
          </c:cat>
          <c:val>
            <c:numRef>
              <c:f>'06-17-2013'!$K$9:$K$13</c:f>
              <c:numCache>
                <c:formatCode>General</c:formatCode>
                <c:ptCount val="5"/>
                <c:pt idx="0">
                  <c:v>629.5</c:v>
                </c:pt>
                <c:pt idx="1">
                  <c:v>721</c:v>
                </c:pt>
                <c:pt idx="2">
                  <c:v>640.5</c:v>
                </c:pt>
                <c:pt idx="3">
                  <c:v>596</c:v>
                </c:pt>
                <c:pt idx="4">
                  <c:v>187.5</c:v>
                </c:pt>
              </c:numCache>
            </c:numRef>
          </c:val>
          <c:smooth val="0"/>
        </c:ser>
        <c:dLbls>
          <c:showLegendKey val="0"/>
          <c:showVal val="0"/>
          <c:showCatName val="0"/>
          <c:showSerName val="0"/>
          <c:showPercent val="0"/>
          <c:showBubbleSize val="0"/>
        </c:dLbls>
        <c:marker val="1"/>
        <c:smooth val="0"/>
        <c:axId val="108121472"/>
        <c:axId val="108410752"/>
      </c:lineChart>
      <c:catAx>
        <c:axId val="1081214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410752"/>
        <c:crosses val="autoZero"/>
        <c:auto val="1"/>
        <c:lblAlgn val="ctr"/>
        <c:lblOffset val="100"/>
        <c:tickLblSkip val="1"/>
        <c:tickMarkSkip val="1"/>
        <c:noMultiLvlLbl val="0"/>
      </c:catAx>
      <c:valAx>
        <c:axId val="1084107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1214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6/24/2013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'06-24-2013'!$J$9:$J$13</c:f>
              <c:strCache>
                <c:ptCount val="5"/>
                <c:pt idx="0">
                  <c:v>Total Monday</c:v>
                </c:pt>
                <c:pt idx="1">
                  <c:v>Total Tuesday</c:v>
                </c:pt>
                <c:pt idx="2">
                  <c:v>Total Wednesday</c:v>
                </c:pt>
                <c:pt idx="3">
                  <c:v>Total Thursday</c:v>
                </c:pt>
                <c:pt idx="4">
                  <c:v>Total Friday</c:v>
                </c:pt>
              </c:strCache>
            </c:strRef>
          </c:cat>
          <c:val>
            <c:numRef>
              <c:f>'06-24-2013'!$K$9:$K$13</c:f>
              <c:numCache>
                <c:formatCode>General</c:formatCode>
                <c:ptCount val="5"/>
                <c:pt idx="0">
                  <c:v>487.5</c:v>
                </c:pt>
                <c:pt idx="1">
                  <c:v>413.5</c:v>
                </c:pt>
                <c:pt idx="2">
                  <c:v>439.5</c:v>
                </c:pt>
                <c:pt idx="3">
                  <c:v>519</c:v>
                </c:pt>
                <c:pt idx="4">
                  <c:v>214.5</c:v>
                </c:pt>
              </c:numCache>
            </c:numRef>
          </c:val>
          <c:smooth val="0"/>
        </c:ser>
        <c:dLbls>
          <c:showLegendKey val="0"/>
          <c:showVal val="0"/>
          <c:showCatName val="0"/>
          <c:showSerName val="0"/>
          <c:showPercent val="0"/>
          <c:showBubbleSize val="0"/>
        </c:dLbls>
        <c:marker val="1"/>
        <c:smooth val="0"/>
        <c:axId val="108992384"/>
        <c:axId val="109007232"/>
      </c:lineChart>
      <c:catAx>
        <c:axId val="1089923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007232"/>
        <c:crosses val="autoZero"/>
        <c:auto val="1"/>
        <c:lblAlgn val="ctr"/>
        <c:lblOffset val="100"/>
        <c:tickLblSkip val="1"/>
        <c:tickMarkSkip val="1"/>
        <c:noMultiLvlLbl val="0"/>
      </c:catAx>
      <c:valAx>
        <c:axId val="1090072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9923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7/1/2013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'07-01-2013'!$J$9:$J$13</c:f>
              <c:strCache>
                <c:ptCount val="5"/>
                <c:pt idx="0">
                  <c:v>Total Monday</c:v>
                </c:pt>
                <c:pt idx="1">
                  <c:v>Total Tuesday</c:v>
                </c:pt>
                <c:pt idx="2">
                  <c:v>Total Wednesday</c:v>
                </c:pt>
                <c:pt idx="3">
                  <c:v>Total Thursday</c:v>
                </c:pt>
                <c:pt idx="4">
                  <c:v>Total Friday</c:v>
                </c:pt>
              </c:strCache>
            </c:strRef>
          </c:cat>
          <c:val>
            <c:numRef>
              <c:f>'07-01-2013'!$K$9:$K$13</c:f>
              <c:numCache>
                <c:formatCode>General</c:formatCode>
                <c:ptCount val="5"/>
                <c:pt idx="0">
                  <c:v>548.5</c:v>
                </c:pt>
                <c:pt idx="1">
                  <c:v>533.5</c:v>
                </c:pt>
                <c:pt idx="2">
                  <c:v>470</c:v>
                </c:pt>
                <c:pt idx="3">
                  <c:v>0</c:v>
                </c:pt>
                <c:pt idx="4">
                  <c:v>122</c:v>
                </c:pt>
              </c:numCache>
            </c:numRef>
          </c:val>
          <c:smooth val="0"/>
        </c:ser>
        <c:dLbls>
          <c:showLegendKey val="0"/>
          <c:showVal val="0"/>
          <c:showCatName val="0"/>
          <c:showSerName val="0"/>
          <c:showPercent val="0"/>
          <c:showBubbleSize val="0"/>
        </c:dLbls>
        <c:marker val="1"/>
        <c:smooth val="0"/>
        <c:axId val="107155840"/>
        <c:axId val="107158144"/>
      </c:lineChart>
      <c:catAx>
        <c:axId val="1071558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58144"/>
        <c:crosses val="autoZero"/>
        <c:auto val="1"/>
        <c:lblAlgn val="ctr"/>
        <c:lblOffset val="100"/>
        <c:tickLblSkip val="1"/>
        <c:tickMarkSkip val="1"/>
        <c:noMultiLvlLbl val="0"/>
      </c:catAx>
      <c:valAx>
        <c:axId val="1071581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1558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7/8/2013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'07-08-2013'!$J$9:$J$13</c:f>
              <c:strCache>
                <c:ptCount val="5"/>
                <c:pt idx="0">
                  <c:v>Total Monday</c:v>
                </c:pt>
                <c:pt idx="1">
                  <c:v>Total Tuesday</c:v>
                </c:pt>
                <c:pt idx="2">
                  <c:v>Total Wednesday</c:v>
                </c:pt>
                <c:pt idx="3">
                  <c:v>Total Thursday</c:v>
                </c:pt>
                <c:pt idx="4">
                  <c:v>Total Friday</c:v>
                </c:pt>
              </c:strCache>
            </c:strRef>
          </c:cat>
          <c:val>
            <c:numRef>
              <c:f>'07-08-2013'!$K$9:$K$13</c:f>
              <c:numCache>
                <c:formatCode>General</c:formatCode>
                <c:ptCount val="5"/>
                <c:pt idx="0">
                  <c:v>631.5</c:v>
                </c:pt>
                <c:pt idx="1">
                  <c:v>542</c:v>
                </c:pt>
                <c:pt idx="2">
                  <c:v>574</c:v>
                </c:pt>
                <c:pt idx="3">
                  <c:v>120.5</c:v>
                </c:pt>
                <c:pt idx="4">
                  <c:v>192</c:v>
                </c:pt>
              </c:numCache>
            </c:numRef>
          </c:val>
          <c:smooth val="0"/>
        </c:ser>
        <c:dLbls>
          <c:showLegendKey val="0"/>
          <c:showVal val="0"/>
          <c:showCatName val="0"/>
          <c:showSerName val="0"/>
          <c:showPercent val="0"/>
          <c:showBubbleSize val="0"/>
        </c:dLbls>
        <c:marker val="1"/>
        <c:smooth val="0"/>
        <c:axId val="108846464"/>
        <c:axId val="107955328"/>
      </c:lineChart>
      <c:catAx>
        <c:axId val="1088464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7955328"/>
        <c:crosses val="autoZero"/>
        <c:auto val="1"/>
        <c:lblAlgn val="ctr"/>
        <c:lblOffset val="100"/>
        <c:tickLblSkip val="1"/>
        <c:tickMarkSkip val="1"/>
        <c:noMultiLvlLbl val="0"/>
      </c:catAx>
      <c:valAx>
        <c:axId val="1079553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8464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7/15/2013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'07-15-2013'!$J$9:$J$13</c:f>
              <c:strCache>
                <c:ptCount val="5"/>
                <c:pt idx="0">
                  <c:v>Total Monday</c:v>
                </c:pt>
                <c:pt idx="1">
                  <c:v>Total Tuesday</c:v>
                </c:pt>
                <c:pt idx="2">
                  <c:v>Total Wednesday</c:v>
                </c:pt>
                <c:pt idx="3">
                  <c:v>Total Thursday</c:v>
                </c:pt>
                <c:pt idx="4">
                  <c:v>Total Friday</c:v>
                </c:pt>
              </c:strCache>
            </c:strRef>
          </c:cat>
          <c:val>
            <c:numRef>
              <c:f>'07-15-2013'!$K$9:$K$13</c:f>
              <c:numCache>
                <c:formatCode>General</c:formatCode>
                <c:ptCount val="5"/>
                <c:pt idx="0">
                  <c:v>608</c:v>
                </c:pt>
                <c:pt idx="1">
                  <c:v>556.5</c:v>
                </c:pt>
                <c:pt idx="2">
                  <c:v>496</c:v>
                </c:pt>
                <c:pt idx="3">
                  <c:v>347</c:v>
                </c:pt>
                <c:pt idx="4">
                  <c:v>237</c:v>
                </c:pt>
              </c:numCache>
            </c:numRef>
          </c:val>
          <c:smooth val="0"/>
        </c:ser>
        <c:dLbls>
          <c:showLegendKey val="0"/>
          <c:showVal val="0"/>
          <c:showCatName val="0"/>
          <c:showSerName val="0"/>
          <c:showPercent val="0"/>
          <c:showBubbleSize val="0"/>
        </c:dLbls>
        <c:marker val="1"/>
        <c:smooth val="0"/>
        <c:axId val="108045440"/>
        <c:axId val="108047744"/>
      </c:lineChart>
      <c:catAx>
        <c:axId val="1080454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047744"/>
        <c:crosses val="autoZero"/>
        <c:auto val="1"/>
        <c:lblAlgn val="ctr"/>
        <c:lblOffset val="100"/>
        <c:tickLblSkip val="1"/>
        <c:tickMarkSkip val="1"/>
        <c:noMultiLvlLbl val="0"/>
      </c:catAx>
      <c:valAx>
        <c:axId val="1080477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0454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7/22/2013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'07-22-2013'!$J$9:$J$13</c:f>
              <c:strCache>
                <c:ptCount val="5"/>
                <c:pt idx="0">
                  <c:v>Total Monday</c:v>
                </c:pt>
                <c:pt idx="1">
                  <c:v>Total Tuesday</c:v>
                </c:pt>
                <c:pt idx="2">
                  <c:v>Total Wednesday</c:v>
                </c:pt>
                <c:pt idx="3">
                  <c:v>Total Thursday</c:v>
                </c:pt>
                <c:pt idx="4">
                  <c:v>Total Friday</c:v>
                </c:pt>
              </c:strCache>
            </c:strRef>
          </c:cat>
          <c:val>
            <c:numRef>
              <c:f>'07-22-2013'!$K$9:$K$13</c:f>
              <c:numCache>
                <c:formatCode>General</c:formatCode>
                <c:ptCount val="5"/>
                <c:pt idx="0">
                  <c:v>754.5</c:v>
                </c:pt>
                <c:pt idx="1">
                  <c:v>547.5</c:v>
                </c:pt>
                <c:pt idx="2">
                  <c:v>533</c:v>
                </c:pt>
                <c:pt idx="3">
                  <c:v>609</c:v>
                </c:pt>
                <c:pt idx="4">
                  <c:v>180.5</c:v>
                </c:pt>
              </c:numCache>
            </c:numRef>
          </c:val>
          <c:smooth val="0"/>
        </c:ser>
        <c:dLbls>
          <c:showLegendKey val="0"/>
          <c:showVal val="0"/>
          <c:showCatName val="0"/>
          <c:showSerName val="0"/>
          <c:showPercent val="0"/>
          <c:showBubbleSize val="0"/>
        </c:dLbls>
        <c:marker val="1"/>
        <c:smooth val="0"/>
        <c:axId val="108060032"/>
        <c:axId val="108869504"/>
      </c:lineChart>
      <c:catAx>
        <c:axId val="1080600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869504"/>
        <c:crosses val="autoZero"/>
        <c:auto val="1"/>
        <c:lblAlgn val="ctr"/>
        <c:lblOffset val="100"/>
        <c:tickLblSkip val="1"/>
        <c:tickMarkSkip val="1"/>
        <c:noMultiLvlLbl val="0"/>
      </c:catAx>
      <c:valAx>
        <c:axId val="1088695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0600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7/29/2013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'07-29-2013'!$J$9:$J$13</c:f>
              <c:strCache>
                <c:ptCount val="5"/>
                <c:pt idx="0">
                  <c:v>Total Monday</c:v>
                </c:pt>
                <c:pt idx="1">
                  <c:v>Total Tuesday</c:v>
                </c:pt>
                <c:pt idx="2">
                  <c:v>Total Wednesday</c:v>
                </c:pt>
                <c:pt idx="3">
                  <c:v>Total Thursday</c:v>
                </c:pt>
                <c:pt idx="4">
                  <c:v>Total Friday</c:v>
                </c:pt>
              </c:strCache>
            </c:strRef>
          </c:cat>
          <c:val>
            <c:numRef>
              <c:f>'07-29-2013'!$K$9:$K$13</c:f>
              <c:numCache>
                <c:formatCode>General</c:formatCode>
                <c:ptCount val="5"/>
                <c:pt idx="0">
                  <c:v>614.5</c:v>
                </c:pt>
                <c:pt idx="1">
                  <c:v>531.5</c:v>
                </c:pt>
                <c:pt idx="2">
                  <c:v>505.5</c:v>
                </c:pt>
                <c:pt idx="3">
                  <c:v>569.5</c:v>
                </c:pt>
                <c:pt idx="4">
                  <c:v>200.5</c:v>
                </c:pt>
              </c:numCache>
            </c:numRef>
          </c:val>
          <c:smooth val="0"/>
        </c:ser>
        <c:dLbls>
          <c:showLegendKey val="0"/>
          <c:showVal val="0"/>
          <c:showCatName val="0"/>
          <c:showSerName val="0"/>
          <c:showPercent val="0"/>
          <c:showBubbleSize val="0"/>
        </c:dLbls>
        <c:marker val="1"/>
        <c:smooth val="0"/>
        <c:axId val="108943232"/>
        <c:axId val="108949888"/>
      </c:lineChart>
      <c:catAx>
        <c:axId val="1089432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949888"/>
        <c:crosses val="autoZero"/>
        <c:auto val="1"/>
        <c:lblAlgn val="ctr"/>
        <c:lblOffset val="100"/>
        <c:tickLblSkip val="1"/>
        <c:tickMarkSkip val="1"/>
        <c:noMultiLvlLbl val="0"/>
      </c:catAx>
      <c:valAx>
        <c:axId val="1089498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9432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8/5/2013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'08-05-2013'!$J$9:$J$13</c:f>
              <c:strCache>
                <c:ptCount val="5"/>
                <c:pt idx="0">
                  <c:v>Total Monday</c:v>
                </c:pt>
                <c:pt idx="1">
                  <c:v>Total Tuesday</c:v>
                </c:pt>
                <c:pt idx="2">
                  <c:v>Total Wednesday</c:v>
                </c:pt>
                <c:pt idx="3">
                  <c:v>Total Thursday</c:v>
                </c:pt>
                <c:pt idx="4">
                  <c:v>Total Friday</c:v>
                </c:pt>
              </c:strCache>
            </c:strRef>
          </c:cat>
          <c:val>
            <c:numRef>
              <c:f>'08-05-2013'!$K$9:$K$13</c:f>
              <c:numCache>
                <c:formatCode>General</c:formatCode>
                <c:ptCount val="5"/>
                <c:pt idx="0">
                  <c:v>668.5</c:v>
                </c:pt>
                <c:pt idx="1">
                  <c:v>738.5</c:v>
                </c:pt>
                <c:pt idx="2">
                  <c:v>656</c:v>
                </c:pt>
                <c:pt idx="3">
                  <c:v>730</c:v>
                </c:pt>
                <c:pt idx="4">
                  <c:v>309</c:v>
                </c:pt>
              </c:numCache>
            </c:numRef>
          </c:val>
          <c:smooth val="0"/>
        </c:ser>
        <c:dLbls>
          <c:showLegendKey val="0"/>
          <c:showVal val="0"/>
          <c:showCatName val="0"/>
          <c:showSerName val="0"/>
          <c:showPercent val="0"/>
          <c:showBubbleSize val="0"/>
        </c:dLbls>
        <c:marker val="1"/>
        <c:smooth val="0"/>
        <c:axId val="108216704"/>
        <c:axId val="108219008"/>
      </c:lineChart>
      <c:catAx>
        <c:axId val="1082167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219008"/>
        <c:crosses val="autoZero"/>
        <c:auto val="1"/>
        <c:lblAlgn val="ctr"/>
        <c:lblOffset val="100"/>
        <c:tickLblSkip val="1"/>
        <c:tickMarkSkip val="1"/>
        <c:noMultiLvlLbl val="0"/>
      </c:catAx>
      <c:valAx>
        <c:axId val="1082190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82167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8/12/2013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'08-12-2013'!$J$9:$J$13</c:f>
              <c:strCache>
                <c:ptCount val="5"/>
                <c:pt idx="0">
                  <c:v>Total Monday</c:v>
                </c:pt>
                <c:pt idx="1">
                  <c:v>Total Tuesday</c:v>
                </c:pt>
                <c:pt idx="2">
                  <c:v>Total Wednesday</c:v>
                </c:pt>
                <c:pt idx="3">
                  <c:v>Total Thursday</c:v>
                </c:pt>
                <c:pt idx="4">
                  <c:v>Total Friday</c:v>
                </c:pt>
              </c:strCache>
            </c:strRef>
          </c:cat>
          <c:val>
            <c:numRef>
              <c:f>'08-12-2013'!$K$9:$K$13</c:f>
              <c:numCache>
                <c:formatCode>General</c:formatCode>
                <c:ptCount val="5"/>
                <c:pt idx="0">
                  <c:v>796</c:v>
                </c:pt>
                <c:pt idx="1">
                  <c:v>681</c:v>
                </c:pt>
                <c:pt idx="2">
                  <c:v>509</c:v>
                </c:pt>
                <c:pt idx="3">
                  <c:v>426</c:v>
                </c:pt>
                <c:pt idx="4">
                  <c:v>187.5</c:v>
                </c:pt>
              </c:numCache>
            </c:numRef>
          </c:val>
          <c:smooth val="0"/>
        </c:ser>
        <c:dLbls>
          <c:showLegendKey val="0"/>
          <c:showVal val="0"/>
          <c:showCatName val="0"/>
          <c:showSerName val="0"/>
          <c:showPercent val="0"/>
          <c:showBubbleSize val="0"/>
        </c:dLbls>
        <c:marker val="1"/>
        <c:smooth val="0"/>
        <c:axId val="109447808"/>
        <c:axId val="109479040"/>
      </c:lineChart>
      <c:catAx>
        <c:axId val="1094478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479040"/>
        <c:crosses val="autoZero"/>
        <c:auto val="1"/>
        <c:lblAlgn val="ctr"/>
        <c:lblOffset val="100"/>
        <c:tickLblSkip val="1"/>
        <c:tickMarkSkip val="1"/>
        <c:noMultiLvlLbl val="0"/>
      </c:catAx>
      <c:valAx>
        <c:axId val="1094790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4478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8/6/2012</a:t>
            </a:r>
          </a:p>
        </c:rich>
      </c:tx>
      <c:layout>
        <c:manualLayout>
          <c:xMode val="edge"/>
          <c:yMode val="edge"/>
          <c:x val="0.30874615910102909"/>
          <c:y val="2.599179206566464E-2"/>
        </c:manualLayout>
      </c:layout>
      <c:overlay val="0"/>
      <c:spPr>
        <a:noFill/>
        <a:ln w="25400">
          <a:noFill/>
        </a:ln>
      </c:spPr>
    </c:title>
    <c:autoTitleDeleted val="0"/>
    <c:plotArea>
      <c:layout>
        <c:manualLayout>
          <c:layoutTarget val="inner"/>
          <c:xMode val="edge"/>
          <c:yMode val="edge"/>
          <c:x val="0.17808228340805071"/>
          <c:y val="0.14774281805747225"/>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'08-06-2012'!$J$9:$J$13</c:f>
              <c:strCache>
                <c:ptCount val="5"/>
                <c:pt idx="0">
                  <c:v>Total Monday</c:v>
                </c:pt>
                <c:pt idx="1">
                  <c:v>Total Tuesday</c:v>
                </c:pt>
                <c:pt idx="2">
                  <c:v>Total Wednesday</c:v>
                </c:pt>
                <c:pt idx="3">
                  <c:v>Total Thursday</c:v>
                </c:pt>
                <c:pt idx="4">
                  <c:v>Total Friday</c:v>
                </c:pt>
              </c:strCache>
            </c:strRef>
          </c:cat>
          <c:val>
            <c:numRef>
              <c:f>'08-06-2012'!$K$9:$K$13</c:f>
              <c:numCache>
                <c:formatCode>General</c:formatCode>
                <c:ptCount val="5"/>
                <c:pt idx="0">
                  <c:v>631.5</c:v>
                </c:pt>
                <c:pt idx="1">
                  <c:v>807.5</c:v>
                </c:pt>
                <c:pt idx="2">
                  <c:v>684</c:v>
                </c:pt>
                <c:pt idx="3">
                  <c:v>468</c:v>
                </c:pt>
                <c:pt idx="4">
                  <c:v>411.5</c:v>
                </c:pt>
              </c:numCache>
            </c:numRef>
          </c:val>
          <c:smooth val="0"/>
        </c:ser>
        <c:dLbls>
          <c:showLegendKey val="0"/>
          <c:showVal val="0"/>
          <c:showCatName val="0"/>
          <c:showSerName val="0"/>
          <c:showPercent val="0"/>
          <c:showBubbleSize val="0"/>
        </c:dLbls>
        <c:marker val="1"/>
        <c:smooth val="0"/>
        <c:axId val="98231808"/>
        <c:axId val="98238464"/>
      </c:lineChart>
      <c:catAx>
        <c:axId val="982318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238464"/>
        <c:crosses val="autoZero"/>
        <c:auto val="1"/>
        <c:lblAlgn val="ctr"/>
        <c:lblOffset val="100"/>
        <c:tickLblSkip val="1"/>
        <c:tickMarkSkip val="1"/>
        <c:noMultiLvlLbl val="0"/>
      </c:catAx>
      <c:valAx>
        <c:axId val="982384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82318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8/19/2013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'08-19-2013'!$J$9:$J$13</c:f>
              <c:strCache>
                <c:ptCount val="5"/>
                <c:pt idx="0">
                  <c:v>Total Monday</c:v>
                </c:pt>
                <c:pt idx="1">
                  <c:v>Total Tuesday</c:v>
                </c:pt>
                <c:pt idx="2">
                  <c:v>Total Wednesday</c:v>
                </c:pt>
                <c:pt idx="3">
                  <c:v>Total Thursday</c:v>
                </c:pt>
                <c:pt idx="4">
                  <c:v>Total Friday</c:v>
                </c:pt>
              </c:strCache>
            </c:strRef>
          </c:cat>
          <c:val>
            <c:numRef>
              <c:f>'08-19-2013'!$K$9:$K$13</c:f>
              <c:numCache>
                <c:formatCode>General</c:formatCode>
                <c:ptCount val="5"/>
                <c:pt idx="0">
                  <c:v>388</c:v>
                </c:pt>
                <c:pt idx="1">
                  <c:v>385</c:v>
                </c:pt>
                <c:pt idx="2">
                  <c:v>1533.5</c:v>
                </c:pt>
                <c:pt idx="3">
                  <c:v>1653.5</c:v>
                </c:pt>
                <c:pt idx="4">
                  <c:v>562.5</c:v>
                </c:pt>
              </c:numCache>
            </c:numRef>
          </c:val>
          <c:smooth val="0"/>
        </c:ser>
        <c:dLbls>
          <c:showLegendKey val="0"/>
          <c:showVal val="0"/>
          <c:showCatName val="0"/>
          <c:showSerName val="0"/>
          <c:showPercent val="0"/>
          <c:showBubbleSize val="0"/>
        </c:dLbls>
        <c:marker val="1"/>
        <c:smooth val="0"/>
        <c:axId val="109925504"/>
        <c:axId val="109927808"/>
      </c:lineChart>
      <c:catAx>
        <c:axId val="1099255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927808"/>
        <c:crosses val="autoZero"/>
        <c:auto val="1"/>
        <c:lblAlgn val="ctr"/>
        <c:lblOffset val="100"/>
        <c:tickLblSkip val="1"/>
        <c:tickMarkSkip val="1"/>
        <c:noMultiLvlLbl val="0"/>
      </c:catAx>
      <c:valAx>
        <c:axId val="1099278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9255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8/26/2013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'08-26-2013'!$J$9:$J$13</c:f>
              <c:strCache>
                <c:ptCount val="5"/>
                <c:pt idx="0">
                  <c:v>Total Monday</c:v>
                </c:pt>
                <c:pt idx="1">
                  <c:v>Total Tuesday</c:v>
                </c:pt>
                <c:pt idx="2">
                  <c:v>Total Wednesday</c:v>
                </c:pt>
                <c:pt idx="3">
                  <c:v>Total Thursday</c:v>
                </c:pt>
                <c:pt idx="4">
                  <c:v>Total Friday</c:v>
                </c:pt>
              </c:strCache>
            </c:strRef>
          </c:cat>
          <c:val>
            <c:numRef>
              <c:f>'08-26-2013'!$K$9:$K$13</c:f>
              <c:numCache>
                <c:formatCode>General</c:formatCode>
                <c:ptCount val="5"/>
                <c:pt idx="0">
                  <c:v>1594.5</c:v>
                </c:pt>
                <c:pt idx="1">
                  <c:v>1901.5</c:v>
                </c:pt>
                <c:pt idx="2">
                  <c:v>1458</c:v>
                </c:pt>
                <c:pt idx="3">
                  <c:v>1644.5</c:v>
                </c:pt>
                <c:pt idx="4">
                  <c:v>585.5</c:v>
                </c:pt>
              </c:numCache>
            </c:numRef>
          </c:val>
          <c:smooth val="0"/>
        </c:ser>
        <c:dLbls>
          <c:showLegendKey val="0"/>
          <c:showVal val="0"/>
          <c:showCatName val="0"/>
          <c:showSerName val="0"/>
          <c:showPercent val="0"/>
          <c:showBubbleSize val="0"/>
        </c:dLbls>
        <c:marker val="1"/>
        <c:smooth val="0"/>
        <c:axId val="109948288"/>
        <c:axId val="110016384"/>
      </c:lineChart>
      <c:catAx>
        <c:axId val="1099482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016384"/>
        <c:crosses val="autoZero"/>
        <c:auto val="1"/>
        <c:lblAlgn val="ctr"/>
        <c:lblOffset val="100"/>
        <c:tickLblSkip val="1"/>
        <c:tickMarkSkip val="1"/>
        <c:noMultiLvlLbl val="0"/>
      </c:catAx>
      <c:valAx>
        <c:axId val="1100163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9482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9/2/2013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'09-02-2013'!$J$9:$J$13</c:f>
              <c:strCache>
                <c:ptCount val="5"/>
                <c:pt idx="0">
                  <c:v>Total Monday</c:v>
                </c:pt>
                <c:pt idx="1">
                  <c:v>Total Tuesday</c:v>
                </c:pt>
                <c:pt idx="2">
                  <c:v>Total Wednesday</c:v>
                </c:pt>
                <c:pt idx="3">
                  <c:v>Total Thursday</c:v>
                </c:pt>
                <c:pt idx="4">
                  <c:v>Total Friday</c:v>
                </c:pt>
              </c:strCache>
            </c:strRef>
          </c:cat>
          <c:val>
            <c:numRef>
              <c:f>'09-02-2013'!$K$9:$K$13</c:f>
              <c:numCache>
                <c:formatCode>General</c:formatCode>
                <c:ptCount val="5"/>
                <c:pt idx="0">
                  <c:v>0</c:v>
                </c:pt>
                <c:pt idx="1">
                  <c:v>1924.5</c:v>
                </c:pt>
                <c:pt idx="2">
                  <c:v>1501</c:v>
                </c:pt>
                <c:pt idx="3">
                  <c:v>1771.5</c:v>
                </c:pt>
                <c:pt idx="4">
                  <c:v>633</c:v>
                </c:pt>
              </c:numCache>
            </c:numRef>
          </c:val>
          <c:smooth val="0"/>
        </c:ser>
        <c:dLbls>
          <c:showLegendKey val="0"/>
          <c:showVal val="0"/>
          <c:showCatName val="0"/>
          <c:showSerName val="0"/>
          <c:showPercent val="0"/>
          <c:showBubbleSize val="0"/>
        </c:dLbls>
        <c:marker val="1"/>
        <c:smooth val="0"/>
        <c:axId val="110028672"/>
        <c:axId val="110072192"/>
      </c:lineChart>
      <c:catAx>
        <c:axId val="1100286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072192"/>
        <c:crosses val="autoZero"/>
        <c:auto val="1"/>
        <c:lblAlgn val="ctr"/>
        <c:lblOffset val="100"/>
        <c:tickLblSkip val="1"/>
        <c:tickMarkSkip val="1"/>
        <c:noMultiLvlLbl val="0"/>
      </c:catAx>
      <c:valAx>
        <c:axId val="1100721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0286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9/9/2013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'09-09-2013'!$J$9:$J$13</c:f>
              <c:strCache>
                <c:ptCount val="5"/>
                <c:pt idx="0">
                  <c:v>Total Monday</c:v>
                </c:pt>
                <c:pt idx="1">
                  <c:v>Total Tuesday</c:v>
                </c:pt>
                <c:pt idx="2">
                  <c:v>Total Wednesday</c:v>
                </c:pt>
                <c:pt idx="3">
                  <c:v>Total Thursday</c:v>
                </c:pt>
                <c:pt idx="4">
                  <c:v>Total Friday</c:v>
                </c:pt>
              </c:strCache>
            </c:strRef>
          </c:cat>
          <c:val>
            <c:numRef>
              <c:f>'09-09-2013'!$K$9:$K$13</c:f>
              <c:numCache>
                <c:formatCode>General</c:formatCode>
                <c:ptCount val="5"/>
                <c:pt idx="0">
                  <c:v>1623.5</c:v>
                </c:pt>
                <c:pt idx="1">
                  <c:v>1953.5</c:v>
                </c:pt>
                <c:pt idx="2">
                  <c:v>1509</c:v>
                </c:pt>
                <c:pt idx="3">
                  <c:v>1788</c:v>
                </c:pt>
                <c:pt idx="4">
                  <c:v>1141</c:v>
                </c:pt>
              </c:numCache>
            </c:numRef>
          </c:val>
          <c:smooth val="0"/>
        </c:ser>
        <c:dLbls>
          <c:showLegendKey val="0"/>
          <c:showVal val="0"/>
          <c:showCatName val="0"/>
          <c:showSerName val="0"/>
          <c:showPercent val="0"/>
          <c:showBubbleSize val="0"/>
        </c:dLbls>
        <c:marker val="1"/>
        <c:smooth val="0"/>
        <c:axId val="110150016"/>
        <c:axId val="110152320"/>
      </c:lineChart>
      <c:catAx>
        <c:axId val="1101500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152320"/>
        <c:crosses val="autoZero"/>
        <c:auto val="1"/>
        <c:lblAlgn val="ctr"/>
        <c:lblOffset val="100"/>
        <c:tickLblSkip val="1"/>
        <c:tickMarkSkip val="1"/>
        <c:noMultiLvlLbl val="0"/>
      </c:catAx>
      <c:valAx>
        <c:axId val="1101523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1500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9/16/2013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'09-16-2013'!$J$9:$J$13</c:f>
              <c:strCache>
                <c:ptCount val="5"/>
                <c:pt idx="0">
                  <c:v>Total Monday</c:v>
                </c:pt>
                <c:pt idx="1">
                  <c:v>Total Tuesday</c:v>
                </c:pt>
                <c:pt idx="2">
                  <c:v>Total Wednesday</c:v>
                </c:pt>
                <c:pt idx="3">
                  <c:v>Total Thursday</c:v>
                </c:pt>
                <c:pt idx="4">
                  <c:v>Total Friday</c:v>
                </c:pt>
              </c:strCache>
            </c:strRef>
          </c:cat>
          <c:val>
            <c:numRef>
              <c:f>'09-16-2013'!$K$9:$K$13</c:f>
              <c:numCache>
                <c:formatCode>General</c:formatCode>
                <c:ptCount val="5"/>
                <c:pt idx="0">
                  <c:v>1453</c:v>
                </c:pt>
                <c:pt idx="1">
                  <c:v>1832.5</c:v>
                </c:pt>
                <c:pt idx="2">
                  <c:v>1462</c:v>
                </c:pt>
                <c:pt idx="3">
                  <c:v>1781.5</c:v>
                </c:pt>
                <c:pt idx="4">
                  <c:v>586.5</c:v>
                </c:pt>
              </c:numCache>
            </c:numRef>
          </c:val>
          <c:smooth val="0"/>
        </c:ser>
        <c:dLbls>
          <c:showLegendKey val="0"/>
          <c:showVal val="0"/>
          <c:showCatName val="0"/>
          <c:showSerName val="0"/>
          <c:showPercent val="0"/>
          <c:showBubbleSize val="0"/>
        </c:dLbls>
        <c:marker val="1"/>
        <c:smooth val="0"/>
        <c:axId val="109664896"/>
        <c:axId val="109687936"/>
      </c:lineChart>
      <c:catAx>
        <c:axId val="1096648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687936"/>
        <c:crosses val="autoZero"/>
        <c:auto val="1"/>
        <c:lblAlgn val="ctr"/>
        <c:lblOffset val="100"/>
        <c:tickLblSkip val="1"/>
        <c:tickMarkSkip val="1"/>
        <c:noMultiLvlLbl val="0"/>
      </c:catAx>
      <c:valAx>
        <c:axId val="1096879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6648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9/27/2013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'09-23-2013'!$J$9:$J$13</c:f>
              <c:strCache>
                <c:ptCount val="5"/>
                <c:pt idx="0">
                  <c:v>Total Monday</c:v>
                </c:pt>
                <c:pt idx="1">
                  <c:v>Total Tuesday</c:v>
                </c:pt>
                <c:pt idx="2">
                  <c:v>Total Wednesday</c:v>
                </c:pt>
                <c:pt idx="3">
                  <c:v>Total Thursday</c:v>
                </c:pt>
                <c:pt idx="4">
                  <c:v>Total Friday</c:v>
                </c:pt>
              </c:strCache>
            </c:strRef>
          </c:cat>
          <c:val>
            <c:numRef>
              <c:f>'09-23-2013'!$K$9:$K$13</c:f>
              <c:numCache>
                <c:formatCode>General</c:formatCode>
                <c:ptCount val="5"/>
                <c:pt idx="0">
                  <c:v>1409.5</c:v>
                </c:pt>
                <c:pt idx="1">
                  <c:v>1849</c:v>
                </c:pt>
                <c:pt idx="2">
                  <c:v>1501</c:v>
                </c:pt>
                <c:pt idx="3">
                  <c:v>1689.5</c:v>
                </c:pt>
                <c:pt idx="4">
                  <c:v>695.5</c:v>
                </c:pt>
              </c:numCache>
            </c:numRef>
          </c:val>
          <c:smooth val="0"/>
        </c:ser>
        <c:dLbls>
          <c:showLegendKey val="0"/>
          <c:showVal val="0"/>
          <c:showCatName val="0"/>
          <c:showSerName val="0"/>
          <c:showPercent val="0"/>
          <c:showBubbleSize val="0"/>
        </c:dLbls>
        <c:marker val="1"/>
        <c:smooth val="0"/>
        <c:axId val="109307008"/>
        <c:axId val="109309312"/>
      </c:lineChart>
      <c:catAx>
        <c:axId val="1093070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309312"/>
        <c:crosses val="autoZero"/>
        <c:auto val="1"/>
        <c:lblAlgn val="ctr"/>
        <c:lblOffset val="100"/>
        <c:tickLblSkip val="1"/>
        <c:tickMarkSkip val="1"/>
        <c:noMultiLvlLbl val="0"/>
      </c:catAx>
      <c:valAx>
        <c:axId val="10930931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3070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9/30/2013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'09-30-2013'!$J$9:$J$13</c:f>
              <c:strCache>
                <c:ptCount val="5"/>
                <c:pt idx="0">
                  <c:v>Total Monday</c:v>
                </c:pt>
                <c:pt idx="1">
                  <c:v>Total Tuesday</c:v>
                </c:pt>
                <c:pt idx="2">
                  <c:v>Total Wednesday</c:v>
                </c:pt>
                <c:pt idx="3">
                  <c:v>Total Thursday</c:v>
                </c:pt>
                <c:pt idx="4">
                  <c:v>Total Friday</c:v>
                </c:pt>
              </c:strCache>
            </c:strRef>
          </c:cat>
          <c:val>
            <c:numRef>
              <c:f>'09-30-2013'!$K$9:$K$13</c:f>
              <c:numCache>
                <c:formatCode>General</c:formatCode>
                <c:ptCount val="5"/>
                <c:pt idx="0">
                  <c:v>1235</c:v>
                </c:pt>
                <c:pt idx="1">
                  <c:v>1767</c:v>
                </c:pt>
                <c:pt idx="2">
                  <c:v>1383.5</c:v>
                </c:pt>
                <c:pt idx="3">
                  <c:v>1623</c:v>
                </c:pt>
                <c:pt idx="4">
                  <c:v>543.5</c:v>
                </c:pt>
              </c:numCache>
            </c:numRef>
          </c:val>
          <c:smooth val="0"/>
        </c:ser>
        <c:dLbls>
          <c:showLegendKey val="0"/>
          <c:showVal val="0"/>
          <c:showCatName val="0"/>
          <c:showSerName val="0"/>
          <c:showPercent val="0"/>
          <c:showBubbleSize val="0"/>
        </c:dLbls>
        <c:marker val="1"/>
        <c:smooth val="0"/>
        <c:axId val="109321600"/>
        <c:axId val="109344640"/>
      </c:lineChart>
      <c:catAx>
        <c:axId val="1093216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344640"/>
        <c:crosses val="autoZero"/>
        <c:auto val="1"/>
        <c:lblAlgn val="ctr"/>
        <c:lblOffset val="100"/>
        <c:tickLblSkip val="1"/>
        <c:tickMarkSkip val="1"/>
        <c:noMultiLvlLbl val="0"/>
      </c:catAx>
      <c:valAx>
        <c:axId val="1093446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3216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10/7/2013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'10-07-2013'!$J$9:$J$13</c:f>
              <c:strCache>
                <c:ptCount val="5"/>
                <c:pt idx="0">
                  <c:v>Total Monday</c:v>
                </c:pt>
                <c:pt idx="1">
                  <c:v>Total Tuesday</c:v>
                </c:pt>
                <c:pt idx="2">
                  <c:v>Total Wednesday</c:v>
                </c:pt>
                <c:pt idx="3">
                  <c:v>Total Thursday</c:v>
                </c:pt>
                <c:pt idx="4">
                  <c:v>Total Friday</c:v>
                </c:pt>
              </c:strCache>
            </c:strRef>
          </c:cat>
          <c:val>
            <c:numRef>
              <c:f>'10-07-2013'!$K$9:$K$13</c:f>
              <c:numCache>
                <c:formatCode>General</c:formatCode>
                <c:ptCount val="5"/>
                <c:pt idx="0">
                  <c:v>1310.5</c:v>
                </c:pt>
                <c:pt idx="1">
                  <c:v>1811.5</c:v>
                </c:pt>
                <c:pt idx="2">
                  <c:v>1492.5</c:v>
                </c:pt>
                <c:pt idx="3">
                  <c:v>1621.5</c:v>
                </c:pt>
                <c:pt idx="4">
                  <c:v>347</c:v>
                </c:pt>
              </c:numCache>
            </c:numRef>
          </c:val>
          <c:smooth val="0"/>
        </c:ser>
        <c:dLbls>
          <c:showLegendKey val="0"/>
          <c:showVal val="0"/>
          <c:showCatName val="0"/>
          <c:showSerName val="0"/>
          <c:showPercent val="0"/>
          <c:showBubbleSize val="0"/>
        </c:dLbls>
        <c:marker val="1"/>
        <c:smooth val="0"/>
        <c:axId val="109401984"/>
        <c:axId val="109724032"/>
      </c:lineChart>
      <c:catAx>
        <c:axId val="1094019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724032"/>
        <c:crosses val="autoZero"/>
        <c:auto val="1"/>
        <c:lblAlgn val="ctr"/>
        <c:lblOffset val="100"/>
        <c:tickLblSkip val="1"/>
        <c:tickMarkSkip val="1"/>
        <c:noMultiLvlLbl val="0"/>
      </c:catAx>
      <c:valAx>
        <c:axId val="1097240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4019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10/14/2013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'10-14-2013'!$J$9:$J$13</c:f>
              <c:strCache>
                <c:ptCount val="5"/>
                <c:pt idx="0">
                  <c:v>Total Monday</c:v>
                </c:pt>
                <c:pt idx="1">
                  <c:v>Total Tuesday</c:v>
                </c:pt>
                <c:pt idx="2">
                  <c:v>Total Wednesday</c:v>
                </c:pt>
                <c:pt idx="3">
                  <c:v>Total Thursday</c:v>
                </c:pt>
                <c:pt idx="4">
                  <c:v>Total Friday</c:v>
                </c:pt>
              </c:strCache>
            </c:strRef>
          </c:cat>
          <c:val>
            <c:numRef>
              <c:f>'10-14-2013'!$K$9:$K$13</c:f>
              <c:numCache>
                <c:formatCode>General</c:formatCode>
                <c:ptCount val="5"/>
                <c:pt idx="0">
                  <c:v>1872.5</c:v>
                </c:pt>
                <c:pt idx="1">
                  <c:v>1723</c:v>
                </c:pt>
                <c:pt idx="2">
                  <c:v>1456.5</c:v>
                </c:pt>
                <c:pt idx="3">
                  <c:v>1642.5</c:v>
                </c:pt>
                <c:pt idx="4">
                  <c:v>620</c:v>
                </c:pt>
              </c:numCache>
            </c:numRef>
          </c:val>
          <c:smooth val="0"/>
        </c:ser>
        <c:dLbls>
          <c:showLegendKey val="0"/>
          <c:showVal val="0"/>
          <c:showCatName val="0"/>
          <c:showSerName val="0"/>
          <c:showPercent val="0"/>
          <c:showBubbleSize val="0"/>
        </c:dLbls>
        <c:marker val="1"/>
        <c:smooth val="0"/>
        <c:axId val="109756800"/>
        <c:axId val="109759104"/>
      </c:lineChart>
      <c:catAx>
        <c:axId val="1097568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759104"/>
        <c:crosses val="autoZero"/>
        <c:auto val="1"/>
        <c:lblAlgn val="ctr"/>
        <c:lblOffset val="100"/>
        <c:tickLblSkip val="1"/>
        <c:tickMarkSkip val="1"/>
        <c:noMultiLvlLbl val="0"/>
      </c:catAx>
      <c:valAx>
        <c:axId val="1097591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7568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10/21/2013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'10-21-2013'!$J$9:$J$13</c:f>
              <c:strCache>
                <c:ptCount val="5"/>
                <c:pt idx="0">
                  <c:v>Total Monday</c:v>
                </c:pt>
                <c:pt idx="1">
                  <c:v>Total Tuesday</c:v>
                </c:pt>
                <c:pt idx="2">
                  <c:v>Total Wednesday</c:v>
                </c:pt>
                <c:pt idx="3">
                  <c:v>Total Thursday</c:v>
                </c:pt>
                <c:pt idx="4">
                  <c:v>Total Friday</c:v>
                </c:pt>
              </c:strCache>
            </c:strRef>
          </c:cat>
          <c:val>
            <c:numRef>
              <c:f>'10-21-2013'!$K$9:$K$13</c:f>
              <c:numCache>
                <c:formatCode>General</c:formatCode>
                <c:ptCount val="5"/>
                <c:pt idx="0">
                  <c:v>1406</c:v>
                </c:pt>
                <c:pt idx="1">
                  <c:v>1848</c:v>
                </c:pt>
                <c:pt idx="2">
                  <c:v>1413</c:v>
                </c:pt>
                <c:pt idx="3">
                  <c:v>1544.5</c:v>
                </c:pt>
                <c:pt idx="4">
                  <c:v>650</c:v>
                </c:pt>
              </c:numCache>
            </c:numRef>
          </c:val>
          <c:smooth val="0"/>
        </c:ser>
        <c:dLbls>
          <c:showLegendKey val="0"/>
          <c:showVal val="0"/>
          <c:showCatName val="0"/>
          <c:showSerName val="0"/>
          <c:showPercent val="0"/>
          <c:showBubbleSize val="0"/>
        </c:dLbls>
        <c:marker val="1"/>
        <c:smooth val="0"/>
        <c:axId val="109054592"/>
        <c:axId val="109057152"/>
      </c:lineChart>
      <c:catAx>
        <c:axId val="109054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057152"/>
        <c:crosses val="autoZero"/>
        <c:auto val="1"/>
        <c:lblAlgn val="ctr"/>
        <c:lblOffset val="100"/>
        <c:tickLblSkip val="1"/>
        <c:tickMarkSkip val="1"/>
        <c:noMultiLvlLbl val="0"/>
      </c:catAx>
      <c:valAx>
        <c:axId val="109057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054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8/13/2012</a:t>
            </a:r>
          </a:p>
        </c:rich>
      </c:tx>
      <c:layout>
        <c:manualLayout>
          <c:xMode val="edge"/>
          <c:yMode val="edge"/>
          <c:x val="0.30874615910102909"/>
          <c:y val="2.5991792065664654E-2"/>
        </c:manualLayout>
      </c:layout>
      <c:overlay val="0"/>
      <c:spPr>
        <a:noFill/>
        <a:ln w="25400">
          <a:noFill/>
        </a:ln>
      </c:spPr>
    </c:title>
    <c:autoTitleDeleted val="0"/>
    <c:plotArea>
      <c:layout>
        <c:manualLayout>
          <c:layoutTarget val="inner"/>
          <c:xMode val="edge"/>
          <c:yMode val="edge"/>
          <c:x val="0.17808228340805071"/>
          <c:y val="0.14774281805747236"/>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'08-13-2012'!$J$9:$J$13</c:f>
              <c:strCache>
                <c:ptCount val="5"/>
                <c:pt idx="0">
                  <c:v>Total Monday</c:v>
                </c:pt>
                <c:pt idx="1">
                  <c:v>Total Tuesday</c:v>
                </c:pt>
                <c:pt idx="2">
                  <c:v>Total Wednesday</c:v>
                </c:pt>
                <c:pt idx="3">
                  <c:v>Total Thursday</c:v>
                </c:pt>
                <c:pt idx="4">
                  <c:v>Total Friday</c:v>
                </c:pt>
              </c:strCache>
            </c:strRef>
          </c:cat>
          <c:val>
            <c:numRef>
              <c:f>'08-13-2012'!$K$9:$K$13</c:f>
              <c:numCache>
                <c:formatCode>General</c:formatCode>
                <c:ptCount val="5"/>
                <c:pt idx="0">
                  <c:v>699</c:v>
                </c:pt>
                <c:pt idx="1">
                  <c:v>642.5</c:v>
                </c:pt>
                <c:pt idx="2">
                  <c:v>525.5</c:v>
                </c:pt>
                <c:pt idx="3">
                  <c:v>470</c:v>
                </c:pt>
                <c:pt idx="4">
                  <c:v>252</c:v>
                </c:pt>
              </c:numCache>
            </c:numRef>
          </c:val>
          <c:smooth val="0"/>
        </c:ser>
        <c:dLbls>
          <c:showLegendKey val="0"/>
          <c:showVal val="0"/>
          <c:showCatName val="0"/>
          <c:showSerName val="0"/>
          <c:showPercent val="0"/>
          <c:showBubbleSize val="0"/>
        </c:dLbls>
        <c:marker val="1"/>
        <c:smooth val="0"/>
        <c:axId val="94060928"/>
        <c:axId val="94063232"/>
      </c:lineChart>
      <c:catAx>
        <c:axId val="940609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063232"/>
        <c:crosses val="autoZero"/>
        <c:auto val="1"/>
        <c:lblAlgn val="ctr"/>
        <c:lblOffset val="100"/>
        <c:tickLblSkip val="1"/>
        <c:tickMarkSkip val="1"/>
        <c:noMultiLvlLbl val="0"/>
      </c:catAx>
      <c:valAx>
        <c:axId val="940632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40609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10/28/2013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'10-28-2013'!$J$9:$J$13</c:f>
              <c:strCache>
                <c:ptCount val="5"/>
                <c:pt idx="0">
                  <c:v>Total Monday</c:v>
                </c:pt>
                <c:pt idx="1">
                  <c:v>Total Tuesday</c:v>
                </c:pt>
                <c:pt idx="2">
                  <c:v>Total Wednesday</c:v>
                </c:pt>
                <c:pt idx="3">
                  <c:v>Total Thursday</c:v>
                </c:pt>
                <c:pt idx="4">
                  <c:v>Total Friday</c:v>
                </c:pt>
              </c:strCache>
            </c:strRef>
          </c:cat>
          <c:val>
            <c:numRef>
              <c:f>'10-28-2013'!$K$9:$K$13</c:f>
              <c:numCache>
                <c:formatCode>General</c:formatCode>
                <c:ptCount val="5"/>
                <c:pt idx="0">
                  <c:v>1391.5</c:v>
                </c:pt>
                <c:pt idx="1">
                  <c:v>1802</c:v>
                </c:pt>
                <c:pt idx="2">
                  <c:v>1363.5</c:v>
                </c:pt>
                <c:pt idx="3">
                  <c:v>1477</c:v>
                </c:pt>
                <c:pt idx="4">
                  <c:v>557</c:v>
                </c:pt>
              </c:numCache>
            </c:numRef>
          </c:val>
          <c:smooth val="0"/>
        </c:ser>
        <c:dLbls>
          <c:showLegendKey val="0"/>
          <c:showVal val="0"/>
          <c:showCatName val="0"/>
          <c:showSerName val="0"/>
          <c:showPercent val="0"/>
          <c:showBubbleSize val="0"/>
        </c:dLbls>
        <c:marker val="1"/>
        <c:smooth val="0"/>
        <c:axId val="110101632"/>
        <c:axId val="110103936"/>
      </c:lineChart>
      <c:catAx>
        <c:axId val="1101016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103936"/>
        <c:crosses val="autoZero"/>
        <c:auto val="1"/>
        <c:lblAlgn val="ctr"/>
        <c:lblOffset val="100"/>
        <c:tickLblSkip val="1"/>
        <c:tickMarkSkip val="1"/>
        <c:noMultiLvlLbl val="0"/>
      </c:catAx>
      <c:valAx>
        <c:axId val="1101039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1016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11/4/2013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'11-04-2013'!$J$9:$J$13</c:f>
              <c:strCache>
                <c:ptCount val="5"/>
                <c:pt idx="0">
                  <c:v>Total Monday</c:v>
                </c:pt>
                <c:pt idx="1">
                  <c:v>Total Tuesday</c:v>
                </c:pt>
                <c:pt idx="2">
                  <c:v>Total Wednesday</c:v>
                </c:pt>
                <c:pt idx="3">
                  <c:v>Total Thursday</c:v>
                </c:pt>
                <c:pt idx="4">
                  <c:v>Total Friday</c:v>
                </c:pt>
              </c:strCache>
            </c:strRef>
          </c:cat>
          <c:val>
            <c:numRef>
              <c:f>'11-04-2013'!$K$9:$K$13</c:f>
              <c:numCache>
                <c:formatCode>General</c:formatCode>
                <c:ptCount val="5"/>
                <c:pt idx="0">
                  <c:v>1338.5</c:v>
                </c:pt>
                <c:pt idx="1">
                  <c:v>1662.5</c:v>
                </c:pt>
                <c:pt idx="2">
                  <c:v>1470.5</c:v>
                </c:pt>
                <c:pt idx="3">
                  <c:v>1466.5</c:v>
                </c:pt>
                <c:pt idx="4">
                  <c:v>690</c:v>
                </c:pt>
              </c:numCache>
            </c:numRef>
          </c:val>
          <c:smooth val="0"/>
        </c:ser>
        <c:dLbls>
          <c:showLegendKey val="0"/>
          <c:showVal val="0"/>
          <c:showCatName val="0"/>
          <c:showSerName val="0"/>
          <c:showPercent val="0"/>
          <c:showBubbleSize val="0"/>
        </c:dLbls>
        <c:marker val="1"/>
        <c:smooth val="0"/>
        <c:axId val="109174144"/>
        <c:axId val="110364544"/>
      </c:lineChart>
      <c:catAx>
        <c:axId val="1091741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364544"/>
        <c:crosses val="autoZero"/>
        <c:auto val="1"/>
        <c:lblAlgn val="ctr"/>
        <c:lblOffset val="100"/>
        <c:tickLblSkip val="1"/>
        <c:tickMarkSkip val="1"/>
        <c:noMultiLvlLbl val="0"/>
      </c:catAx>
      <c:valAx>
        <c:axId val="1103645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1741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11/11/2013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'11-11-2013'!$J$9:$J$13</c:f>
              <c:strCache>
                <c:ptCount val="5"/>
                <c:pt idx="0">
                  <c:v>Total Monday</c:v>
                </c:pt>
                <c:pt idx="1">
                  <c:v>Total Tuesday</c:v>
                </c:pt>
                <c:pt idx="2">
                  <c:v>Total Wednesday</c:v>
                </c:pt>
                <c:pt idx="3">
                  <c:v>Total Thursday</c:v>
                </c:pt>
                <c:pt idx="4">
                  <c:v>Total Friday</c:v>
                </c:pt>
              </c:strCache>
            </c:strRef>
          </c:cat>
          <c:val>
            <c:numRef>
              <c:f>'11-11-2013'!$K$9:$K$13</c:f>
              <c:numCache>
                <c:formatCode>General</c:formatCode>
                <c:ptCount val="5"/>
                <c:pt idx="0">
                  <c:v>0</c:v>
                </c:pt>
                <c:pt idx="1">
                  <c:v>1652</c:v>
                </c:pt>
                <c:pt idx="2">
                  <c:v>1430.5</c:v>
                </c:pt>
                <c:pt idx="3">
                  <c:v>1535.5</c:v>
                </c:pt>
                <c:pt idx="4">
                  <c:v>623.5</c:v>
                </c:pt>
              </c:numCache>
            </c:numRef>
          </c:val>
          <c:smooth val="0"/>
        </c:ser>
        <c:dLbls>
          <c:showLegendKey val="0"/>
          <c:showVal val="0"/>
          <c:showCatName val="0"/>
          <c:showSerName val="0"/>
          <c:showPercent val="0"/>
          <c:showBubbleSize val="0"/>
        </c:dLbls>
        <c:marker val="1"/>
        <c:smooth val="0"/>
        <c:axId val="110458752"/>
        <c:axId val="110465408"/>
      </c:lineChart>
      <c:catAx>
        <c:axId val="11045875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465408"/>
        <c:crosses val="autoZero"/>
        <c:auto val="1"/>
        <c:lblAlgn val="ctr"/>
        <c:lblOffset val="100"/>
        <c:tickLblSkip val="1"/>
        <c:tickMarkSkip val="1"/>
        <c:noMultiLvlLbl val="0"/>
      </c:catAx>
      <c:valAx>
        <c:axId val="1104654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45875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11/18/2013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'11-18-2013'!$J$9:$J$13</c:f>
              <c:strCache>
                <c:ptCount val="5"/>
                <c:pt idx="0">
                  <c:v>Total Monday</c:v>
                </c:pt>
                <c:pt idx="1">
                  <c:v>Total Tuesday</c:v>
                </c:pt>
                <c:pt idx="2">
                  <c:v>Total Wednesday</c:v>
                </c:pt>
                <c:pt idx="3">
                  <c:v>Total Thursday</c:v>
                </c:pt>
                <c:pt idx="4">
                  <c:v>Total Friday</c:v>
                </c:pt>
              </c:strCache>
            </c:strRef>
          </c:cat>
          <c:val>
            <c:numRef>
              <c:f>'11-18-2013'!$K$9:$K$13</c:f>
              <c:numCache>
                <c:formatCode>General</c:formatCode>
                <c:ptCount val="5"/>
                <c:pt idx="0">
                  <c:v>1376.5</c:v>
                </c:pt>
                <c:pt idx="1">
                  <c:v>1673.5</c:v>
                </c:pt>
                <c:pt idx="2">
                  <c:v>1541.5</c:v>
                </c:pt>
                <c:pt idx="3">
                  <c:v>1674.5</c:v>
                </c:pt>
                <c:pt idx="4">
                  <c:v>571.5</c:v>
                </c:pt>
              </c:numCache>
            </c:numRef>
          </c:val>
          <c:smooth val="0"/>
        </c:ser>
        <c:dLbls>
          <c:showLegendKey val="0"/>
          <c:showVal val="0"/>
          <c:showCatName val="0"/>
          <c:showSerName val="0"/>
          <c:showPercent val="0"/>
          <c:showBubbleSize val="0"/>
        </c:dLbls>
        <c:marker val="1"/>
        <c:smooth val="0"/>
        <c:axId val="110514560"/>
        <c:axId val="110516864"/>
      </c:lineChart>
      <c:catAx>
        <c:axId val="1105145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516864"/>
        <c:crosses val="autoZero"/>
        <c:auto val="1"/>
        <c:lblAlgn val="ctr"/>
        <c:lblOffset val="100"/>
        <c:tickLblSkip val="1"/>
        <c:tickMarkSkip val="1"/>
        <c:noMultiLvlLbl val="0"/>
      </c:catAx>
      <c:valAx>
        <c:axId val="1105168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5145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11/25/2013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'11-25-2013'!$J$9:$J$13</c:f>
              <c:strCache>
                <c:ptCount val="5"/>
                <c:pt idx="0">
                  <c:v>Total Monday</c:v>
                </c:pt>
                <c:pt idx="1">
                  <c:v>Total Tuesday</c:v>
                </c:pt>
                <c:pt idx="2">
                  <c:v>Total Wednesday</c:v>
                </c:pt>
                <c:pt idx="3">
                  <c:v>Total Thursday</c:v>
                </c:pt>
                <c:pt idx="4">
                  <c:v>Total Friday</c:v>
                </c:pt>
              </c:strCache>
            </c:strRef>
          </c:cat>
          <c:val>
            <c:numRef>
              <c:f>'11-25-2013'!$K$9:$K$13</c:f>
              <c:numCache>
                <c:formatCode>General</c:formatCode>
                <c:ptCount val="5"/>
                <c:pt idx="0">
                  <c:v>1430</c:v>
                </c:pt>
                <c:pt idx="1">
                  <c:v>1761</c:v>
                </c:pt>
                <c:pt idx="2">
                  <c:v>924</c:v>
                </c:pt>
                <c:pt idx="3">
                  <c:v>0</c:v>
                </c:pt>
                <c:pt idx="4">
                  <c:v>0</c:v>
                </c:pt>
              </c:numCache>
            </c:numRef>
          </c:val>
          <c:smooth val="0"/>
        </c:ser>
        <c:dLbls>
          <c:showLegendKey val="0"/>
          <c:showVal val="0"/>
          <c:showCatName val="0"/>
          <c:showSerName val="0"/>
          <c:showPercent val="0"/>
          <c:showBubbleSize val="0"/>
        </c:dLbls>
        <c:marker val="1"/>
        <c:smooth val="0"/>
        <c:axId val="110566016"/>
        <c:axId val="110580864"/>
      </c:lineChart>
      <c:catAx>
        <c:axId val="1105660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580864"/>
        <c:crosses val="autoZero"/>
        <c:auto val="1"/>
        <c:lblAlgn val="ctr"/>
        <c:lblOffset val="100"/>
        <c:tickLblSkip val="1"/>
        <c:tickMarkSkip val="1"/>
        <c:noMultiLvlLbl val="0"/>
      </c:catAx>
      <c:valAx>
        <c:axId val="1105808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5660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12/02/2013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'12-02-2013'!$J$9:$J$13</c:f>
              <c:strCache>
                <c:ptCount val="5"/>
                <c:pt idx="0">
                  <c:v>Total Monday</c:v>
                </c:pt>
                <c:pt idx="1">
                  <c:v>Total Tuesday</c:v>
                </c:pt>
                <c:pt idx="2">
                  <c:v>Total Wednesday</c:v>
                </c:pt>
                <c:pt idx="3">
                  <c:v>Total Thursday</c:v>
                </c:pt>
                <c:pt idx="4">
                  <c:v>Total Friday</c:v>
                </c:pt>
              </c:strCache>
            </c:strRef>
          </c:cat>
          <c:val>
            <c:numRef>
              <c:f>'12-02-2013'!$K$9:$K$13</c:f>
              <c:numCache>
                <c:formatCode>General</c:formatCode>
                <c:ptCount val="5"/>
                <c:pt idx="0">
                  <c:v>1520.5</c:v>
                </c:pt>
                <c:pt idx="1">
                  <c:v>1893.5</c:v>
                </c:pt>
                <c:pt idx="2">
                  <c:v>1585</c:v>
                </c:pt>
                <c:pt idx="3">
                  <c:v>1353</c:v>
                </c:pt>
                <c:pt idx="4">
                  <c:v>514</c:v>
                </c:pt>
              </c:numCache>
            </c:numRef>
          </c:val>
          <c:smooth val="0"/>
        </c:ser>
        <c:dLbls>
          <c:showLegendKey val="0"/>
          <c:showVal val="0"/>
          <c:showCatName val="0"/>
          <c:showSerName val="0"/>
          <c:showPercent val="0"/>
          <c:showBubbleSize val="0"/>
        </c:dLbls>
        <c:marker val="1"/>
        <c:smooth val="0"/>
        <c:axId val="110314624"/>
        <c:axId val="110316928"/>
      </c:lineChart>
      <c:catAx>
        <c:axId val="1103146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316928"/>
        <c:crosses val="autoZero"/>
        <c:auto val="1"/>
        <c:lblAlgn val="ctr"/>
        <c:lblOffset val="100"/>
        <c:tickLblSkip val="1"/>
        <c:tickMarkSkip val="1"/>
        <c:noMultiLvlLbl val="0"/>
      </c:catAx>
      <c:valAx>
        <c:axId val="1103169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3146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12/09/2013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'12-09-2013'!$J$9:$J$13</c:f>
              <c:strCache>
                <c:ptCount val="5"/>
                <c:pt idx="0">
                  <c:v>Total Monday</c:v>
                </c:pt>
                <c:pt idx="1">
                  <c:v>Total Tuesday</c:v>
                </c:pt>
                <c:pt idx="2">
                  <c:v>Total Wednesday</c:v>
                </c:pt>
                <c:pt idx="3">
                  <c:v>Total Thursday</c:v>
                </c:pt>
                <c:pt idx="4">
                  <c:v>Total Friday</c:v>
                </c:pt>
              </c:strCache>
            </c:strRef>
          </c:cat>
          <c:val>
            <c:numRef>
              <c:f>'12-09-2013'!$K$9:$K$13</c:f>
              <c:numCache>
                <c:formatCode>General</c:formatCode>
                <c:ptCount val="5"/>
                <c:pt idx="0">
                  <c:v>938.5</c:v>
                </c:pt>
                <c:pt idx="1">
                  <c:v>972.5</c:v>
                </c:pt>
                <c:pt idx="2">
                  <c:v>877.5</c:v>
                </c:pt>
                <c:pt idx="3">
                  <c:v>197.5</c:v>
                </c:pt>
                <c:pt idx="4">
                  <c:v>152.5</c:v>
                </c:pt>
              </c:numCache>
            </c:numRef>
          </c:val>
          <c:smooth val="0"/>
        </c:ser>
        <c:dLbls>
          <c:showLegendKey val="0"/>
          <c:showVal val="0"/>
          <c:showCatName val="0"/>
          <c:showSerName val="0"/>
          <c:showPercent val="0"/>
          <c:showBubbleSize val="0"/>
        </c:dLbls>
        <c:marker val="1"/>
        <c:smooth val="0"/>
        <c:axId val="110701952"/>
        <c:axId val="110720896"/>
      </c:lineChart>
      <c:catAx>
        <c:axId val="11070195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720896"/>
        <c:crosses val="autoZero"/>
        <c:auto val="1"/>
        <c:lblAlgn val="ctr"/>
        <c:lblOffset val="100"/>
        <c:tickLblSkip val="1"/>
        <c:tickMarkSkip val="1"/>
        <c:noMultiLvlLbl val="0"/>
      </c:catAx>
      <c:valAx>
        <c:axId val="1107208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70195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12/16/2013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'12-16-2013'!$J$9:$J$13</c:f>
              <c:strCache>
                <c:ptCount val="5"/>
                <c:pt idx="0">
                  <c:v>Total Monday</c:v>
                </c:pt>
                <c:pt idx="1">
                  <c:v>Total Tuesday</c:v>
                </c:pt>
                <c:pt idx="2">
                  <c:v>Total Wednesday</c:v>
                </c:pt>
                <c:pt idx="3">
                  <c:v>Total Thursday</c:v>
                </c:pt>
                <c:pt idx="4">
                  <c:v>Total Friday</c:v>
                </c:pt>
              </c:strCache>
            </c:strRef>
          </c:cat>
          <c:val>
            <c:numRef>
              <c:f>'12-16-2013'!$K$9:$K$13</c:f>
              <c:numCache>
                <c:formatCode>General</c:formatCode>
                <c:ptCount val="5"/>
                <c:pt idx="0">
                  <c:v>187.5</c:v>
                </c:pt>
                <c:pt idx="1">
                  <c:v>122.5</c:v>
                </c:pt>
                <c:pt idx="2">
                  <c:v>0</c:v>
                </c:pt>
                <c:pt idx="3">
                  <c:v>0</c:v>
                </c:pt>
                <c:pt idx="4">
                  <c:v>0</c:v>
                </c:pt>
              </c:numCache>
            </c:numRef>
          </c:val>
          <c:smooth val="0"/>
        </c:ser>
        <c:dLbls>
          <c:showLegendKey val="0"/>
          <c:showVal val="0"/>
          <c:showCatName val="0"/>
          <c:showSerName val="0"/>
          <c:showPercent val="0"/>
          <c:showBubbleSize val="0"/>
        </c:dLbls>
        <c:marker val="1"/>
        <c:smooth val="0"/>
        <c:axId val="110983040"/>
        <c:axId val="110985600"/>
      </c:lineChart>
      <c:catAx>
        <c:axId val="1109830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985600"/>
        <c:crosses val="autoZero"/>
        <c:auto val="1"/>
        <c:lblAlgn val="ctr"/>
        <c:lblOffset val="100"/>
        <c:tickLblSkip val="1"/>
        <c:tickMarkSkip val="1"/>
        <c:noMultiLvlLbl val="0"/>
      </c:catAx>
      <c:valAx>
        <c:axId val="1109856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9830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12/30/2013</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'12-30-2013'!$J$9:$J$13</c:f>
              <c:strCache>
                <c:ptCount val="5"/>
                <c:pt idx="0">
                  <c:v>Total Monday</c:v>
                </c:pt>
                <c:pt idx="1">
                  <c:v>Total Tuesday</c:v>
                </c:pt>
                <c:pt idx="2">
                  <c:v>Total Wednesday</c:v>
                </c:pt>
                <c:pt idx="3">
                  <c:v>Total Thursday</c:v>
                </c:pt>
                <c:pt idx="4">
                  <c:v>Total Friday</c:v>
                </c:pt>
              </c:strCache>
            </c:strRef>
          </c:cat>
          <c:val>
            <c:numRef>
              <c:f>'12-30-2013'!$K$9:$K$13</c:f>
              <c:numCache>
                <c:formatCode>General</c:formatCode>
                <c:ptCount val="5"/>
                <c:pt idx="0">
                  <c:v>0</c:v>
                </c:pt>
                <c:pt idx="1">
                  <c:v>0</c:v>
                </c:pt>
                <c:pt idx="2">
                  <c:v>0</c:v>
                </c:pt>
                <c:pt idx="3">
                  <c:v>169.5</c:v>
                </c:pt>
                <c:pt idx="4">
                  <c:v>169.5</c:v>
                </c:pt>
              </c:numCache>
            </c:numRef>
          </c:val>
          <c:smooth val="0"/>
        </c:ser>
        <c:dLbls>
          <c:showLegendKey val="0"/>
          <c:showVal val="0"/>
          <c:showCatName val="0"/>
          <c:showSerName val="0"/>
          <c:showPercent val="0"/>
          <c:showBubbleSize val="0"/>
        </c:dLbls>
        <c:marker val="1"/>
        <c:smooth val="0"/>
        <c:axId val="111645056"/>
        <c:axId val="111647360"/>
      </c:lineChart>
      <c:catAx>
        <c:axId val="1116450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647360"/>
        <c:crosses val="autoZero"/>
        <c:auto val="1"/>
        <c:lblAlgn val="ctr"/>
        <c:lblOffset val="100"/>
        <c:tickLblSkip val="1"/>
        <c:tickMarkSkip val="1"/>
        <c:noMultiLvlLbl val="0"/>
      </c:catAx>
      <c:valAx>
        <c:axId val="1116473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6450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01/06/2014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'01-06-2014'!$J$9:$J$13</c:f>
              <c:strCache>
                <c:ptCount val="5"/>
                <c:pt idx="0">
                  <c:v>Total Monday</c:v>
                </c:pt>
                <c:pt idx="1">
                  <c:v>Total Tuesday</c:v>
                </c:pt>
                <c:pt idx="2">
                  <c:v>Total Wednesday</c:v>
                </c:pt>
                <c:pt idx="3">
                  <c:v>Total Thursday</c:v>
                </c:pt>
                <c:pt idx="4">
                  <c:v>Total Friday</c:v>
                </c:pt>
              </c:strCache>
            </c:strRef>
          </c:cat>
          <c:val>
            <c:numRef>
              <c:f>'01-06-2014'!$K$9:$K$13</c:f>
              <c:numCache>
                <c:formatCode>General</c:formatCode>
                <c:ptCount val="5"/>
                <c:pt idx="0">
                  <c:v>1015</c:v>
                </c:pt>
                <c:pt idx="1">
                  <c:v>1364</c:v>
                </c:pt>
                <c:pt idx="2">
                  <c:v>1087</c:v>
                </c:pt>
                <c:pt idx="3">
                  <c:v>1457.5</c:v>
                </c:pt>
                <c:pt idx="4">
                  <c:v>498</c:v>
                </c:pt>
              </c:numCache>
            </c:numRef>
          </c:val>
          <c:smooth val="0"/>
        </c:ser>
        <c:dLbls>
          <c:showLegendKey val="0"/>
          <c:showVal val="0"/>
          <c:showCatName val="0"/>
          <c:showSerName val="0"/>
          <c:showPercent val="0"/>
          <c:showBubbleSize val="0"/>
        </c:dLbls>
        <c:marker val="1"/>
        <c:smooth val="0"/>
        <c:axId val="111663744"/>
        <c:axId val="111703168"/>
      </c:lineChart>
      <c:catAx>
        <c:axId val="1116637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703168"/>
        <c:crosses val="autoZero"/>
        <c:auto val="1"/>
        <c:lblAlgn val="ctr"/>
        <c:lblOffset val="100"/>
        <c:tickLblSkip val="1"/>
        <c:tickMarkSkip val="1"/>
        <c:noMultiLvlLbl val="0"/>
      </c:catAx>
      <c:valAx>
        <c:axId val="1117031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6637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8/20/2012</a:t>
            </a:r>
          </a:p>
        </c:rich>
      </c:tx>
      <c:layout>
        <c:manualLayout>
          <c:xMode val="edge"/>
          <c:yMode val="edge"/>
          <c:x val="0.30874615910102909"/>
          <c:y val="2.5991792065664664E-2"/>
        </c:manualLayout>
      </c:layout>
      <c:overlay val="0"/>
      <c:spPr>
        <a:noFill/>
        <a:ln w="25400">
          <a:noFill/>
        </a:ln>
      </c:spPr>
    </c:title>
    <c:autoTitleDeleted val="0"/>
    <c:plotArea>
      <c:layout>
        <c:manualLayout>
          <c:layoutTarget val="inner"/>
          <c:xMode val="edge"/>
          <c:yMode val="edge"/>
          <c:x val="0.17808228340805071"/>
          <c:y val="0.14774281805747244"/>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'08-20-2012'!$J$9:$J$13</c:f>
              <c:strCache>
                <c:ptCount val="5"/>
                <c:pt idx="0">
                  <c:v>Total Monday</c:v>
                </c:pt>
                <c:pt idx="1">
                  <c:v>Total Tuesday</c:v>
                </c:pt>
                <c:pt idx="2">
                  <c:v>Total Wednesday</c:v>
                </c:pt>
                <c:pt idx="3">
                  <c:v>Total Thursday</c:v>
                </c:pt>
                <c:pt idx="4">
                  <c:v>Total Friday</c:v>
                </c:pt>
              </c:strCache>
            </c:strRef>
          </c:cat>
          <c:val>
            <c:numRef>
              <c:f>'08-20-2012'!$K$9:$K$13</c:f>
              <c:numCache>
                <c:formatCode>General</c:formatCode>
                <c:ptCount val="5"/>
                <c:pt idx="0">
                  <c:v>368</c:v>
                </c:pt>
                <c:pt idx="1">
                  <c:v>329.5</c:v>
                </c:pt>
                <c:pt idx="2">
                  <c:v>368</c:v>
                </c:pt>
                <c:pt idx="3">
                  <c:v>1878</c:v>
                </c:pt>
                <c:pt idx="4">
                  <c:v>834.5</c:v>
                </c:pt>
              </c:numCache>
            </c:numRef>
          </c:val>
          <c:smooth val="0"/>
        </c:ser>
        <c:dLbls>
          <c:showLegendKey val="0"/>
          <c:showVal val="0"/>
          <c:showCatName val="0"/>
          <c:showSerName val="0"/>
          <c:showPercent val="0"/>
          <c:showBubbleSize val="0"/>
        </c:dLbls>
        <c:marker val="1"/>
        <c:smooth val="0"/>
        <c:axId val="97961088"/>
        <c:axId val="97963392"/>
      </c:lineChart>
      <c:catAx>
        <c:axId val="979610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963392"/>
        <c:crosses val="autoZero"/>
        <c:auto val="1"/>
        <c:lblAlgn val="ctr"/>
        <c:lblOffset val="100"/>
        <c:tickLblSkip val="1"/>
        <c:tickMarkSkip val="1"/>
        <c:noMultiLvlLbl val="0"/>
      </c:catAx>
      <c:valAx>
        <c:axId val="979633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4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9610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01/13/2014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'01-13-2014'!$J$9:$J$13</c:f>
              <c:strCache>
                <c:ptCount val="5"/>
                <c:pt idx="0">
                  <c:v>Total Monday</c:v>
                </c:pt>
                <c:pt idx="1">
                  <c:v>Total Tuesday</c:v>
                </c:pt>
                <c:pt idx="2">
                  <c:v>Total Wednesday</c:v>
                </c:pt>
                <c:pt idx="3">
                  <c:v>Total Thursday</c:v>
                </c:pt>
                <c:pt idx="4">
                  <c:v>Total Friday</c:v>
                </c:pt>
              </c:strCache>
            </c:strRef>
          </c:cat>
          <c:val>
            <c:numRef>
              <c:f>'01-13-2014'!$K$9:$K$13</c:f>
              <c:numCache>
                <c:formatCode>General</c:formatCode>
                <c:ptCount val="5"/>
                <c:pt idx="0">
                  <c:v>1166.5</c:v>
                </c:pt>
                <c:pt idx="1">
                  <c:v>1433</c:v>
                </c:pt>
                <c:pt idx="2">
                  <c:v>1089.5</c:v>
                </c:pt>
                <c:pt idx="3">
                  <c:v>1328</c:v>
                </c:pt>
                <c:pt idx="4">
                  <c:v>512</c:v>
                </c:pt>
              </c:numCache>
            </c:numRef>
          </c:val>
          <c:smooth val="0"/>
        </c:ser>
        <c:dLbls>
          <c:showLegendKey val="0"/>
          <c:showVal val="0"/>
          <c:showCatName val="0"/>
          <c:showSerName val="0"/>
          <c:showPercent val="0"/>
          <c:showBubbleSize val="0"/>
        </c:dLbls>
        <c:marker val="1"/>
        <c:smooth val="0"/>
        <c:axId val="110867584"/>
        <c:axId val="110869888"/>
      </c:lineChart>
      <c:catAx>
        <c:axId val="1108675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869888"/>
        <c:crosses val="autoZero"/>
        <c:auto val="1"/>
        <c:lblAlgn val="ctr"/>
        <c:lblOffset val="100"/>
        <c:tickLblSkip val="1"/>
        <c:tickMarkSkip val="1"/>
        <c:noMultiLvlLbl val="0"/>
      </c:catAx>
      <c:valAx>
        <c:axId val="1108698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8675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01/20/2014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'01-20-2014'!$J$9:$J$13</c:f>
              <c:strCache>
                <c:ptCount val="5"/>
                <c:pt idx="0">
                  <c:v>Total Monday</c:v>
                </c:pt>
                <c:pt idx="1">
                  <c:v>Total Tuesday</c:v>
                </c:pt>
                <c:pt idx="2">
                  <c:v>Total Wednesday</c:v>
                </c:pt>
                <c:pt idx="3">
                  <c:v>Total Thursday</c:v>
                </c:pt>
                <c:pt idx="4">
                  <c:v>Total Friday</c:v>
                </c:pt>
              </c:strCache>
            </c:strRef>
          </c:cat>
          <c:val>
            <c:numRef>
              <c:f>'01-20-2014'!$K$9:$K$13</c:f>
              <c:numCache>
                <c:formatCode>General</c:formatCode>
                <c:ptCount val="5"/>
                <c:pt idx="0">
                  <c:v>0</c:v>
                </c:pt>
                <c:pt idx="1">
                  <c:v>1493.5</c:v>
                </c:pt>
                <c:pt idx="2">
                  <c:v>1262.5</c:v>
                </c:pt>
                <c:pt idx="3">
                  <c:v>1556.5</c:v>
                </c:pt>
                <c:pt idx="4">
                  <c:v>567.5</c:v>
                </c:pt>
              </c:numCache>
            </c:numRef>
          </c:val>
          <c:smooth val="0"/>
        </c:ser>
        <c:dLbls>
          <c:showLegendKey val="0"/>
          <c:showVal val="0"/>
          <c:showCatName val="0"/>
          <c:showSerName val="0"/>
          <c:showPercent val="0"/>
          <c:showBubbleSize val="0"/>
        </c:dLbls>
        <c:marker val="1"/>
        <c:smooth val="0"/>
        <c:axId val="110886272"/>
        <c:axId val="110929792"/>
      </c:lineChart>
      <c:catAx>
        <c:axId val="1108862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929792"/>
        <c:crosses val="autoZero"/>
        <c:auto val="1"/>
        <c:lblAlgn val="ctr"/>
        <c:lblOffset val="100"/>
        <c:tickLblSkip val="1"/>
        <c:tickMarkSkip val="1"/>
        <c:noMultiLvlLbl val="0"/>
      </c:catAx>
      <c:valAx>
        <c:axId val="1109297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08862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01/27/2014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'01-27-2014'!$J$9:$J$13</c:f>
              <c:strCache>
                <c:ptCount val="5"/>
                <c:pt idx="0">
                  <c:v>Total Monday</c:v>
                </c:pt>
                <c:pt idx="1">
                  <c:v>Total Tuesday</c:v>
                </c:pt>
                <c:pt idx="2">
                  <c:v>Total Wednesday</c:v>
                </c:pt>
                <c:pt idx="3">
                  <c:v>Total Thursday</c:v>
                </c:pt>
                <c:pt idx="4">
                  <c:v>Total Friday</c:v>
                </c:pt>
              </c:strCache>
            </c:strRef>
          </c:cat>
          <c:val>
            <c:numRef>
              <c:f>'01-27-2014'!$K$9:$K$13</c:f>
              <c:numCache>
                <c:formatCode>General</c:formatCode>
                <c:ptCount val="5"/>
                <c:pt idx="0">
                  <c:v>1229</c:v>
                </c:pt>
                <c:pt idx="1">
                  <c:v>1617</c:v>
                </c:pt>
                <c:pt idx="2">
                  <c:v>1187.5</c:v>
                </c:pt>
                <c:pt idx="3">
                  <c:v>1374</c:v>
                </c:pt>
                <c:pt idx="4">
                  <c:v>733.5</c:v>
                </c:pt>
              </c:numCache>
            </c:numRef>
          </c:val>
          <c:smooth val="0"/>
        </c:ser>
        <c:dLbls>
          <c:showLegendKey val="0"/>
          <c:showVal val="0"/>
          <c:showCatName val="0"/>
          <c:showSerName val="0"/>
          <c:showPercent val="0"/>
          <c:showBubbleSize val="0"/>
        </c:dLbls>
        <c:marker val="1"/>
        <c:smooth val="0"/>
        <c:axId val="111310720"/>
        <c:axId val="111329664"/>
      </c:lineChart>
      <c:catAx>
        <c:axId val="11131072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329664"/>
        <c:crosses val="autoZero"/>
        <c:auto val="1"/>
        <c:lblAlgn val="ctr"/>
        <c:lblOffset val="100"/>
        <c:tickLblSkip val="1"/>
        <c:tickMarkSkip val="1"/>
        <c:noMultiLvlLbl val="0"/>
      </c:catAx>
      <c:valAx>
        <c:axId val="1113296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31072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02/03/2014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'02-03-2014'!$J$9:$J$13</c:f>
              <c:strCache>
                <c:ptCount val="5"/>
                <c:pt idx="0">
                  <c:v>Total Monday</c:v>
                </c:pt>
                <c:pt idx="1">
                  <c:v>Total Tuesday</c:v>
                </c:pt>
                <c:pt idx="2">
                  <c:v>Total Wednesday</c:v>
                </c:pt>
                <c:pt idx="3">
                  <c:v>Total Thursday</c:v>
                </c:pt>
                <c:pt idx="4">
                  <c:v>Total Friday</c:v>
                </c:pt>
              </c:strCache>
            </c:strRef>
          </c:cat>
          <c:val>
            <c:numRef>
              <c:f>'02-03-2014'!$K$9:$K$13</c:f>
              <c:numCache>
                <c:formatCode>General</c:formatCode>
                <c:ptCount val="5"/>
                <c:pt idx="0">
                  <c:v>1131</c:v>
                </c:pt>
                <c:pt idx="1">
                  <c:v>1460</c:v>
                </c:pt>
                <c:pt idx="2">
                  <c:v>928.5</c:v>
                </c:pt>
                <c:pt idx="3">
                  <c:v>1430.5</c:v>
                </c:pt>
                <c:pt idx="4">
                  <c:v>497.5</c:v>
                </c:pt>
              </c:numCache>
            </c:numRef>
          </c:val>
          <c:smooth val="0"/>
        </c:ser>
        <c:dLbls>
          <c:showLegendKey val="0"/>
          <c:showVal val="0"/>
          <c:showCatName val="0"/>
          <c:showSerName val="0"/>
          <c:showPercent val="0"/>
          <c:showBubbleSize val="0"/>
        </c:dLbls>
        <c:marker val="1"/>
        <c:smooth val="0"/>
        <c:axId val="111440256"/>
        <c:axId val="111442560"/>
      </c:lineChart>
      <c:catAx>
        <c:axId val="1114402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442560"/>
        <c:crosses val="autoZero"/>
        <c:auto val="1"/>
        <c:lblAlgn val="ctr"/>
        <c:lblOffset val="100"/>
        <c:tickLblSkip val="1"/>
        <c:tickMarkSkip val="1"/>
        <c:noMultiLvlLbl val="0"/>
      </c:catAx>
      <c:valAx>
        <c:axId val="1114425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4402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02/10/2014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'02-10-2014'!$J$9:$J$13</c:f>
              <c:strCache>
                <c:ptCount val="5"/>
                <c:pt idx="0">
                  <c:v>Total Monday</c:v>
                </c:pt>
                <c:pt idx="1">
                  <c:v>Total Tuesday</c:v>
                </c:pt>
                <c:pt idx="2">
                  <c:v>Total Wednesday</c:v>
                </c:pt>
                <c:pt idx="3">
                  <c:v>Total Thursday</c:v>
                </c:pt>
                <c:pt idx="4">
                  <c:v>Total Friday</c:v>
                </c:pt>
              </c:strCache>
            </c:strRef>
          </c:cat>
          <c:val>
            <c:numRef>
              <c:f>'02-10-2014'!$K$9:$K$13</c:f>
              <c:numCache>
                <c:formatCode>General</c:formatCode>
                <c:ptCount val="5"/>
                <c:pt idx="0">
                  <c:v>1160</c:v>
                </c:pt>
                <c:pt idx="1">
                  <c:v>1537</c:v>
                </c:pt>
                <c:pt idx="2">
                  <c:v>1120.5</c:v>
                </c:pt>
                <c:pt idx="3">
                  <c:v>1800.5</c:v>
                </c:pt>
                <c:pt idx="4">
                  <c:v>449.5</c:v>
                </c:pt>
              </c:numCache>
            </c:numRef>
          </c:val>
          <c:smooth val="0"/>
        </c:ser>
        <c:dLbls>
          <c:showLegendKey val="0"/>
          <c:showVal val="0"/>
          <c:showCatName val="0"/>
          <c:showSerName val="0"/>
          <c:showPercent val="0"/>
          <c:showBubbleSize val="0"/>
        </c:dLbls>
        <c:marker val="1"/>
        <c:smooth val="0"/>
        <c:axId val="111561344"/>
        <c:axId val="111604864"/>
      </c:lineChart>
      <c:catAx>
        <c:axId val="1115613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604864"/>
        <c:crosses val="autoZero"/>
        <c:auto val="1"/>
        <c:lblAlgn val="ctr"/>
        <c:lblOffset val="100"/>
        <c:tickLblSkip val="1"/>
        <c:tickMarkSkip val="1"/>
        <c:noMultiLvlLbl val="0"/>
      </c:catAx>
      <c:valAx>
        <c:axId val="1116048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5613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02/17/2014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'02-17-2014'!$J$9:$J$13</c:f>
              <c:strCache>
                <c:ptCount val="5"/>
                <c:pt idx="0">
                  <c:v>Total Monday</c:v>
                </c:pt>
                <c:pt idx="1">
                  <c:v>Total Tuesday</c:v>
                </c:pt>
                <c:pt idx="2">
                  <c:v>Total Wednesday</c:v>
                </c:pt>
                <c:pt idx="3">
                  <c:v>Total Thursday</c:v>
                </c:pt>
                <c:pt idx="4">
                  <c:v>Total Friday</c:v>
                </c:pt>
              </c:strCache>
            </c:strRef>
          </c:cat>
          <c:val>
            <c:numRef>
              <c:f>'02-17-2014'!$K$9:$K$13</c:f>
              <c:numCache>
                <c:formatCode>General</c:formatCode>
                <c:ptCount val="5"/>
                <c:pt idx="0">
                  <c:v>1019</c:v>
                </c:pt>
                <c:pt idx="1">
                  <c:v>1440.5</c:v>
                </c:pt>
                <c:pt idx="2">
                  <c:v>1130</c:v>
                </c:pt>
                <c:pt idx="3">
                  <c:v>1389.5</c:v>
                </c:pt>
                <c:pt idx="4">
                  <c:v>492.5</c:v>
                </c:pt>
              </c:numCache>
            </c:numRef>
          </c:val>
          <c:smooth val="0"/>
        </c:ser>
        <c:dLbls>
          <c:showLegendKey val="0"/>
          <c:showVal val="0"/>
          <c:showCatName val="0"/>
          <c:showSerName val="0"/>
          <c:showPercent val="0"/>
          <c:showBubbleSize val="0"/>
        </c:dLbls>
        <c:marker val="1"/>
        <c:smooth val="0"/>
        <c:axId val="112444544"/>
        <c:axId val="112446848"/>
      </c:lineChart>
      <c:catAx>
        <c:axId val="1124445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446848"/>
        <c:crosses val="autoZero"/>
        <c:auto val="1"/>
        <c:lblAlgn val="ctr"/>
        <c:lblOffset val="100"/>
        <c:tickLblSkip val="1"/>
        <c:tickMarkSkip val="1"/>
        <c:noMultiLvlLbl val="0"/>
      </c:catAx>
      <c:valAx>
        <c:axId val="1124468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4445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02/24/2014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'02-24-2014'!$J$9:$J$13</c:f>
              <c:strCache>
                <c:ptCount val="5"/>
                <c:pt idx="0">
                  <c:v>Total Monday</c:v>
                </c:pt>
                <c:pt idx="1">
                  <c:v>Total Tuesday</c:v>
                </c:pt>
                <c:pt idx="2">
                  <c:v>Total Wednesday</c:v>
                </c:pt>
                <c:pt idx="3">
                  <c:v>Total Thursday</c:v>
                </c:pt>
                <c:pt idx="4">
                  <c:v>Total Friday</c:v>
                </c:pt>
              </c:strCache>
            </c:strRef>
          </c:cat>
          <c:val>
            <c:numRef>
              <c:f>'02-24-2014'!$K$9:$K$13</c:f>
              <c:numCache>
                <c:formatCode>General</c:formatCode>
                <c:ptCount val="5"/>
                <c:pt idx="0">
                  <c:v>1695</c:v>
                </c:pt>
                <c:pt idx="1">
                  <c:v>1440.5</c:v>
                </c:pt>
                <c:pt idx="2">
                  <c:v>1276.5</c:v>
                </c:pt>
                <c:pt idx="3">
                  <c:v>1422</c:v>
                </c:pt>
                <c:pt idx="4">
                  <c:v>401</c:v>
                </c:pt>
              </c:numCache>
            </c:numRef>
          </c:val>
          <c:smooth val="0"/>
        </c:ser>
        <c:dLbls>
          <c:showLegendKey val="0"/>
          <c:showVal val="0"/>
          <c:showCatName val="0"/>
          <c:showSerName val="0"/>
          <c:showPercent val="0"/>
          <c:showBubbleSize val="0"/>
        </c:dLbls>
        <c:marker val="1"/>
        <c:smooth val="0"/>
        <c:axId val="111193472"/>
        <c:axId val="111208320"/>
      </c:lineChart>
      <c:catAx>
        <c:axId val="1111934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208320"/>
        <c:crosses val="autoZero"/>
        <c:auto val="1"/>
        <c:lblAlgn val="ctr"/>
        <c:lblOffset val="100"/>
        <c:tickLblSkip val="1"/>
        <c:tickMarkSkip val="1"/>
        <c:noMultiLvlLbl val="0"/>
      </c:catAx>
      <c:valAx>
        <c:axId val="1112083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1934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03/03/2014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'03-03-2014'!$J$9:$J$13</c:f>
              <c:strCache>
                <c:ptCount val="5"/>
                <c:pt idx="0">
                  <c:v>Total Monday</c:v>
                </c:pt>
                <c:pt idx="1">
                  <c:v>Total Tuesday</c:v>
                </c:pt>
                <c:pt idx="2">
                  <c:v>Total Wednesday</c:v>
                </c:pt>
                <c:pt idx="3">
                  <c:v>Total Thursday</c:v>
                </c:pt>
                <c:pt idx="4">
                  <c:v>Total Friday</c:v>
                </c:pt>
              </c:strCache>
            </c:strRef>
          </c:cat>
          <c:val>
            <c:numRef>
              <c:f>'03-03-2014'!$K$9:$K$13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1224704"/>
        <c:axId val="111268224"/>
      </c:lineChart>
      <c:catAx>
        <c:axId val="1112247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268224"/>
        <c:crosses val="autoZero"/>
        <c:auto val="1"/>
        <c:lblAlgn val="ctr"/>
        <c:lblOffset val="100"/>
        <c:tickLblSkip val="1"/>
        <c:tickMarkSkip val="1"/>
        <c:noMultiLvlLbl val="0"/>
      </c:catAx>
      <c:valAx>
        <c:axId val="1112682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2247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03/10/2014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'03-10-2014'!$J$9:$J$13</c:f>
              <c:strCache>
                <c:ptCount val="5"/>
                <c:pt idx="0">
                  <c:v>Total Monday</c:v>
                </c:pt>
                <c:pt idx="1">
                  <c:v>Total Tuesday</c:v>
                </c:pt>
                <c:pt idx="2">
                  <c:v>Total Wednesday</c:v>
                </c:pt>
                <c:pt idx="3">
                  <c:v>Total Thursday</c:v>
                </c:pt>
                <c:pt idx="4">
                  <c:v>Total Friday</c:v>
                </c:pt>
              </c:strCache>
            </c:strRef>
          </c:cat>
          <c:val>
            <c:numRef>
              <c:f>'03-10-2014'!$K$9:$K$13</c:f>
              <c:numCache>
                <c:formatCode>General</c:formatCode>
                <c:ptCount val="5"/>
                <c:pt idx="0">
                  <c:v>1488</c:v>
                </c:pt>
                <c:pt idx="1">
                  <c:v>1299.5</c:v>
                </c:pt>
                <c:pt idx="2">
                  <c:v>1021</c:v>
                </c:pt>
                <c:pt idx="3">
                  <c:v>1220.5</c:v>
                </c:pt>
                <c:pt idx="4">
                  <c:v>442.5</c:v>
                </c:pt>
              </c:numCache>
            </c:numRef>
          </c:val>
          <c:smooth val="0"/>
        </c:ser>
        <c:dLbls>
          <c:showLegendKey val="0"/>
          <c:showVal val="0"/>
          <c:showCatName val="0"/>
          <c:showSerName val="0"/>
          <c:showPercent val="0"/>
          <c:showBubbleSize val="0"/>
        </c:dLbls>
        <c:marker val="1"/>
        <c:smooth val="0"/>
        <c:axId val="112075136"/>
        <c:axId val="112077440"/>
      </c:lineChart>
      <c:catAx>
        <c:axId val="1120751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077440"/>
        <c:crosses val="autoZero"/>
        <c:auto val="1"/>
        <c:lblAlgn val="ctr"/>
        <c:lblOffset val="100"/>
        <c:tickLblSkip val="1"/>
        <c:tickMarkSkip val="1"/>
        <c:noMultiLvlLbl val="0"/>
      </c:catAx>
      <c:valAx>
        <c:axId val="1120774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0751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03/17/2014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'03-17-2014'!$J$9:$J$13</c:f>
              <c:strCache>
                <c:ptCount val="5"/>
                <c:pt idx="0">
                  <c:v>Total Monday</c:v>
                </c:pt>
                <c:pt idx="1">
                  <c:v>Total Tuesday</c:v>
                </c:pt>
                <c:pt idx="2">
                  <c:v>Total Wednesday</c:v>
                </c:pt>
                <c:pt idx="3">
                  <c:v>Total Thursday</c:v>
                </c:pt>
                <c:pt idx="4">
                  <c:v>Total Friday</c:v>
                </c:pt>
              </c:strCache>
            </c:strRef>
          </c:cat>
          <c:val>
            <c:numRef>
              <c:f>'03-17-2014'!$K$9:$K$13</c:f>
              <c:numCache>
                <c:formatCode>General</c:formatCode>
                <c:ptCount val="5"/>
                <c:pt idx="0">
                  <c:v>1100.5</c:v>
                </c:pt>
                <c:pt idx="1">
                  <c:v>1317</c:v>
                </c:pt>
                <c:pt idx="2">
                  <c:v>1116</c:v>
                </c:pt>
                <c:pt idx="3">
                  <c:v>1274</c:v>
                </c:pt>
                <c:pt idx="4">
                  <c:v>211.5</c:v>
                </c:pt>
              </c:numCache>
            </c:numRef>
          </c:val>
          <c:smooth val="0"/>
        </c:ser>
        <c:dLbls>
          <c:showLegendKey val="0"/>
          <c:showVal val="0"/>
          <c:showCatName val="0"/>
          <c:showSerName val="0"/>
          <c:showPercent val="0"/>
          <c:showBubbleSize val="0"/>
        </c:dLbls>
        <c:marker val="1"/>
        <c:smooth val="0"/>
        <c:axId val="112114304"/>
        <c:axId val="112120960"/>
      </c:lineChart>
      <c:catAx>
        <c:axId val="1121143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20960"/>
        <c:crosses val="autoZero"/>
        <c:auto val="1"/>
        <c:lblAlgn val="ctr"/>
        <c:lblOffset val="100"/>
        <c:tickLblSkip val="1"/>
        <c:tickMarkSkip val="1"/>
        <c:noMultiLvlLbl val="0"/>
      </c:catAx>
      <c:valAx>
        <c:axId val="1121209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143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8/27/2012</a:t>
            </a:r>
          </a:p>
        </c:rich>
      </c:tx>
      <c:layout>
        <c:manualLayout>
          <c:xMode val="edge"/>
          <c:yMode val="edge"/>
          <c:x val="0.30874615910102909"/>
          <c:y val="2.5991792065664678E-2"/>
        </c:manualLayout>
      </c:layout>
      <c:overlay val="0"/>
      <c:spPr>
        <a:noFill/>
        <a:ln w="25400">
          <a:noFill/>
        </a:ln>
      </c:spPr>
    </c:title>
    <c:autoTitleDeleted val="0"/>
    <c:plotArea>
      <c:layout>
        <c:manualLayout>
          <c:layoutTarget val="inner"/>
          <c:xMode val="edge"/>
          <c:yMode val="edge"/>
          <c:x val="0.17808228340805071"/>
          <c:y val="0.1477428180574725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'08-27-2012'!$J$9:$J$13</c:f>
              <c:strCache>
                <c:ptCount val="5"/>
                <c:pt idx="0">
                  <c:v>Total Monday</c:v>
                </c:pt>
                <c:pt idx="1">
                  <c:v>Total Tuesday</c:v>
                </c:pt>
                <c:pt idx="2">
                  <c:v>Total Wednesday</c:v>
                </c:pt>
                <c:pt idx="3">
                  <c:v>Total Thursday</c:v>
                </c:pt>
                <c:pt idx="4">
                  <c:v>Total Friday</c:v>
                </c:pt>
              </c:strCache>
            </c:strRef>
          </c:cat>
          <c:val>
            <c:numRef>
              <c:f>'08-27-2012'!$K$9:$K$13</c:f>
              <c:numCache>
                <c:formatCode>General</c:formatCode>
                <c:ptCount val="5"/>
                <c:pt idx="0">
                  <c:v>0</c:v>
                </c:pt>
                <c:pt idx="1">
                  <c:v>2046</c:v>
                </c:pt>
                <c:pt idx="2">
                  <c:v>1513</c:v>
                </c:pt>
                <c:pt idx="3">
                  <c:v>1817.5</c:v>
                </c:pt>
                <c:pt idx="4">
                  <c:v>851.5</c:v>
                </c:pt>
              </c:numCache>
            </c:numRef>
          </c:val>
          <c:smooth val="0"/>
        </c:ser>
        <c:dLbls>
          <c:showLegendKey val="0"/>
          <c:showVal val="0"/>
          <c:showCatName val="0"/>
          <c:showSerName val="0"/>
          <c:showPercent val="0"/>
          <c:showBubbleSize val="0"/>
        </c:dLbls>
        <c:marker val="1"/>
        <c:smooth val="0"/>
        <c:axId val="97951744"/>
        <c:axId val="97954048"/>
      </c:lineChart>
      <c:catAx>
        <c:axId val="979517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954048"/>
        <c:crosses val="autoZero"/>
        <c:auto val="1"/>
        <c:lblAlgn val="ctr"/>
        <c:lblOffset val="100"/>
        <c:tickLblSkip val="1"/>
        <c:tickMarkSkip val="1"/>
        <c:noMultiLvlLbl val="0"/>
      </c:catAx>
      <c:valAx>
        <c:axId val="979540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5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979517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03/24/2014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'03-25-2014'!$J$9:$J$13</c:f>
              <c:strCache>
                <c:ptCount val="5"/>
                <c:pt idx="0">
                  <c:v>Total Monday</c:v>
                </c:pt>
                <c:pt idx="1">
                  <c:v>Total Tuesday</c:v>
                </c:pt>
                <c:pt idx="2">
                  <c:v>Total Wednesday</c:v>
                </c:pt>
                <c:pt idx="3">
                  <c:v>Total Thursday</c:v>
                </c:pt>
                <c:pt idx="4">
                  <c:v>Total Friday</c:v>
                </c:pt>
              </c:strCache>
            </c:strRef>
          </c:cat>
          <c:val>
            <c:numRef>
              <c:f>'03-25-2014'!$K$9:$K$13</c:f>
              <c:numCache>
                <c:formatCode>General</c:formatCode>
                <c:ptCount val="5"/>
                <c:pt idx="0">
                  <c:v>952.5</c:v>
                </c:pt>
                <c:pt idx="1">
                  <c:v>1319.5</c:v>
                </c:pt>
                <c:pt idx="2">
                  <c:v>1082.5</c:v>
                </c:pt>
                <c:pt idx="3">
                  <c:v>1243.5</c:v>
                </c:pt>
                <c:pt idx="4">
                  <c:v>502.5</c:v>
                </c:pt>
              </c:numCache>
            </c:numRef>
          </c:val>
          <c:smooth val="0"/>
        </c:ser>
        <c:dLbls>
          <c:showLegendKey val="0"/>
          <c:showVal val="0"/>
          <c:showCatName val="0"/>
          <c:showSerName val="0"/>
          <c:showPercent val="0"/>
          <c:showBubbleSize val="0"/>
        </c:dLbls>
        <c:marker val="1"/>
        <c:smooth val="0"/>
        <c:axId val="112186496"/>
        <c:axId val="112188800"/>
      </c:lineChart>
      <c:catAx>
        <c:axId val="112186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88800"/>
        <c:crosses val="autoZero"/>
        <c:auto val="1"/>
        <c:lblAlgn val="ctr"/>
        <c:lblOffset val="100"/>
        <c:tickLblSkip val="1"/>
        <c:tickMarkSkip val="1"/>
        <c:noMultiLvlLbl val="0"/>
      </c:catAx>
      <c:valAx>
        <c:axId val="1121888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864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03/31/2014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'03-31-2014'!$J$9:$J$13</c:f>
              <c:strCache>
                <c:ptCount val="5"/>
                <c:pt idx="0">
                  <c:v>Total Monday</c:v>
                </c:pt>
                <c:pt idx="1">
                  <c:v>Total Tuesday</c:v>
                </c:pt>
                <c:pt idx="2">
                  <c:v>Total Wednesday</c:v>
                </c:pt>
                <c:pt idx="3">
                  <c:v>Total Thursday</c:v>
                </c:pt>
                <c:pt idx="4">
                  <c:v>Total Friday</c:v>
                </c:pt>
              </c:strCache>
            </c:strRef>
          </c:cat>
          <c:val>
            <c:numRef>
              <c:f>'03-31-2014'!$K$9:$K$13</c:f>
              <c:numCache>
                <c:formatCode>General</c:formatCode>
                <c:ptCount val="5"/>
                <c:pt idx="0">
                  <c:v>1139</c:v>
                </c:pt>
                <c:pt idx="1">
                  <c:v>1253</c:v>
                </c:pt>
                <c:pt idx="2">
                  <c:v>1061.5</c:v>
                </c:pt>
                <c:pt idx="3">
                  <c:v>1259.5</c:v>
                </c:pt>
                <c:pt idx="4">
                  <c:v>524</c:v>
                </c:pt>
              </c:numCache>
            </c:numRef>
          </c:val>
          <c:smooth val="0"/>
        </c:ser>
        <c:dLbls>
          <c:showLegendKey val="0"/>
          <c:showVal val="0"/>
          <c:showCatName val="0"/>
          <c:showSerName val="0"/>
          <c:showPercent val="0"/>
          <c:showBubbleSize val="0"/>
        </c:dLbls>
        <c:marker val="1"/>
        <c:smooth val="0"/>
        <c:axId val="111930752"/>
        <c:axId val="112162688"/>
      </c:lineChart>
      <c:catAx>
        <c:axId val="11193075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162688"/>
        <c:crosses val="autoZero"/>
        <c:auto val="1"/>
        <c:lblAlgn val="ctr"/>
        <c:lblOffset val="100"/>
        <c:tickLblSkip val="1"/>
        <c:tickMarkSkip val="1"/>
        <c:noMultiLvlLbl val="0"/>
      </c:catAx>
      <c:valAx>
        <c:axId val="1121626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193075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04/07/2014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'04-07-2014'!$J$9:$J$13</c:f>
              <c:strCache>
                <c:ptCount val="5"/>
                <c:pt idx="0">
                  <c:v>Total Monday</c:v>
                </c:pt>
                <c:pt idx="1">
                  <c:v>Total Tuesday</c:v>
                </c:pt>
                <c:pt idx="2">
                  <c:v>Total Wednesday</c:v>
                </c:pt>
                <c:pt idx="3">
                  <c:v>Total Thursday</c:v>
                </c:pt>
                <c:pt idx="4">
                  <c:v>Total Friday</c:v>
                </c:pt>
              </c:strCache>
            </c:strRef>
          </c:cat>
          <c:val>
            <c:numRef>
              <c:f>'04-07-2014'!$K$9:$K$13</c:f>
              <c:numCache>
                <c:formatCode>General</c:formatCode>
                <c:ptCount val="5"/>
                <c:pt idx="0">
                  <c:v>1060.5</c:v>
                </c:pt>
                <c:pt idx="1">
                  <c:v>1365.5</c:v>
                </c:pt>
                <c:pt idx="2">
                  <c:v>1129.5</c:v>
                </c:pt>
                <c:pt idx="3">
                  <c:v>1374</c:v>
                </c:pt>
                <c:pt idx="4">
                  <c:v>491.5</c:v>
                </c:pt>
              </c:numCache>
            </c:numRef>
          </c:val>
          <c:smooth val="0"/>
        </c:ser>
        <c:dLbls>
          <c:showLegendKey val="0"/>
          <c:showVal val="0"/>
          <c:showCatName val="0"/>
          <c:showSerName val="0"/>
          <c:showPercent val="0"/>
          <c:showBubbleSize val="0"/>
        </c:dLbls>
        <c:marker val="1"/>
        <c:smooth val="0"/>
        <c:axId val="112207744"/>
        <c:axId val="112214400"/>
      </c:lineChart>
      <c:catAx>
        <c:axId val="1122077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214400"/>
        <c:crosses val="autoZero"/>
        <c:auto val="1"/>
        <c:lblAlgn val="ctr"/>
        <c:lblOffset val="100"/>
        <c:tickLblSkip val="1"/>
        <c:tickMarkSkip val="1"/>
        <c:noMultiLvlLbl val="0"/>
      </c:catAx>
      <c:valAx>
        <c:axId val="1122144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2077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04/14/2014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'04-14-2014'!$J$9:$J$13</c:f>
              <c:strCache>
                <c:ptCount val="5"/>
                <c:pt idx="0">
                  <c:v>Total Monday</c:v>
                </c:pt>
                <c:pt idx="1">
                  <c:v>Total Tuesday</c:v>
                </c:pt>
                <c:pt idx="2">
                  <c:v>Total Wednesday</c:v>
                </c:pt>
                <c:pt idx="3">
                  <c:v>Total Thursday</c:v>
                </c:pt>
                <c:pt idx="4">
                  <c:v>Total Friday</c:v>
                </c:pt>
              </c:strCache>
            </c:strRef>
          </c:cat>
          <c:val>
            <c:numRef>
              <c:f>'04-14-2014'!$K$9:$K$13</c:f>
              <c:numCache>
                <c:formatCode>General</c:formatCode>
                <c:ptCount val="5"/>
                <c:pt idx="0">
                  <c:v>1111.5</c:v>
                </c:pt>
                <c:pt idx="1">
                  <c:v>1416.5</c:v>
                </c:pt>
                <c:pt idx="2">
                  <c:v>1263</c:v>
                </c:pt>
                <c:pt idx="3">
                  <c:v>1432.5</c:v>
                </c:pt>
                <c:pt idx="4">
                  <c:v>476.5</c:v>
                </c:pt>
              </c:numCache>
            </c:numRef>
          </c:val>
          <c:smooth val="0"/>
        </c:ser>
        <c:dLbls>
          <c:showLegendKey val="0"/>
          <c:showVal val="0"/>
          <c:showCatName val="0"/>
          <c:showSerName val="0"/>
          <c:showPercent val="0"/>
          <c:showBubbleSize val="0"/>
        </c:dLbls>
        <c:marker val="1"/>
        <c:smooth val="0"/>
        <c:axId val="112251264"/>
        <c:axId val="112253568"/>
      </c:lineChart>
      <c:catAx>
        <c:axId val="1122512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253568"/>
        <c:crosses val="autoZero"/>
        <c:auto val="1"/>
        <c:lblAlgn val="ctr"/>
        <c:lblOffset val="100"/>
        <c:tickLblSkip val="1"/>
        <c:tickMarkSkip val="1"/>
        <c:noMultiLvlLbl val="0"/>
      </c:catAx>
      <c:valAx>
        <c:axId val="1122535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2512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04/21/2014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'04-21-2014'!$J$9:$J$13</c:f>
              <c:strCache>
                <c:ptCount val="5"/>
                <c:pt idx="0">
                  <c:v>Total Monday</c:v>
                </c:pt>
                <c:pt idx="1">
                  <c:v>Total Tuesday</c:v>
                </c:pt>
                <c:pt idx="2">
                  <c:v>Total Wednesday</c:v>
                </c:pt>
                <c:pt idx="3">
                  <c:v>Total Thursday</c:v>
                </c:pt>
                <c:pt idx="4">
                  <c:v>Total Friday</c:v>
                </c:pt>
              </c:strCache>
            </c:strRef>
          </c:cat>
          <c:val>
            <c:numRef>
              <c:f>'04-21-2014'!$K$9:$K$13</c:f>
              <c:numCache>
                <c:formatCode>General</c:formatCode>
                <c:ptCount val="5"/>
                <c:pt idx="0">
                  <c:v>1328.5</c:v>
                </c:pt>
                <c:pt idx="1">
                  <c:v>1443.5</c:v>
                </c:pt>
                <c:pt idx="2">
                  <c:v>1187</c:v>
                </c:pt>
                <c:pt idx="3">
                  <c:v>1532.5</c:v>
                </c:pt>
                <c:pt idx="4">
                  <c:v>645</c:v>
                </c:pt>
              </c:numCache>
            </c:numRef>
          </c:val>
          <c:smooth val="0"/>
        </c:ser>
        <c:dLbls>
          <c:showLegendKey val="0"/>
          <c:showVal val="0"/>
          <c:showCatName val="0"/>
          <c:showSerName val="0"/>
          <c:showPercent val="0"/>
          <c:showBubbleSize val="0"/>
        </c:dLbls>
        <c:marker val="1"/>
        <c:smooth val="0"/>
        <c:axId val="112377216"/>
        <c:axId val="109855872"/>
      </c:lineChart>
      <c:catAx>
        <c:axId val="1123772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09855872"/>
        <c:crosses val="autoZero"/>
        <c:auto val="1"/>
        <c:lblAlgn val="ctr"/>
        <c:lblOffset val="100"/>
        <c:tickLblSkip val="1"/>
        <c:tickMarkSkip val="1"/>
        <c:noMultiLvlLbl val="0"/>
      </c:catAx>
      <c:valAx>
        <c:axId val="10985587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3772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04/28/2014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'04-28-2014'!$J$9:$J$13</c:f>
              <c:strCache>
                <c:ptCount val="5"/>
                <c:pt idx="0">
                  <c:v>Total Monday</c:v>
                </c:pt>
                <c:pt idx="1">
                  <c:v>Total Tuesday</c:v>
                </c:pt>
                <c:pt idx="2">
                  <c:v>Total Wednesday</c:v>
                </c:pt>
                <c:pt idx="3">
                  <c:v>Total Thursday</c:v>
                </c:pt>
                <c:pt idx="4">
                  <c:v>Total Friday</c:v>
                </c:pt>
              </c:strCache>
            </c:strRef>
          </c:cat>
          <c:val>
            <c:numRef>
              <c:f>'04-28-2014'!$K$9:$K$13</c:f>
              <c:numCache>
                <c:formatCode>General</c:formatCode>
                <c:ptCount val="5"/>
                <c:pt idx="0">
                  <c:v>955</c:v>
                </c:pt>
                <c:pt idx="1">
                  <c:v>1217.5</c:v>
                </c:pt>
                <c:pt idx="2">
                  <c:v>884</c:v>
                </c:pt>
                <c:pt idx="3">
                  <c:v>879</c:v>
                </c:pt>
                <c:pt idx="4">
                  <c:v>191.5</c:v>
                </c:pt>
              </c:numCache>
            </c:numRef>
          </c:val>
          <c:smooth val="0"/>
        </c:ser>
        <c:dLbls>
          <c:showLegendKey val="0"/>
          <c:showVal val="0"/>
          <c:showCatName val="0"/>
          <c:showSerName val="0"/>
          <c:showPercent val="0"/>
          <c:showBubbleSize val="0"/>
        </c:dLbls>
        <c:marker val="1"/>
        <c:smooth val="0"/>
        <c:axId val="112714880"/>
        <c:axId val="112717184"/>
      </c:lineChart>
      <c:catAx>
        <c:axId val="1127148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717184"/>
        <c:crosses val="autoZero"/>
        <c:auto val="1"/>
        <c:lblAlgn val="ctr"/>
        <c:lblOffset val="100"/>
        <c:tickLblSkip val="1"/>
        <c:tickMarkSkip val="1"/>
        <c:noMultiLvlLbl val="0"/>
      </c:catAx>
      <c:valAx>
        <c:axId val="1127171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7148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05/05/2014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'05-05-2014'!$J$9:$J$13</c:f>
              <c:strCache>
                <c:ptCount val="5"/>
                <c:pt idx="0">
                  <c:v>Total Monday</c:v>
                </c:pt>
                <c:pt idx="1">
                  <c:v>Total Tuesday</c:v>
                </c:pt>
                <c:pt idx="2">
                  <c:v>Total Wednesday</c:v>
                </c:pt>
                <c:pt idx="3">
                  <c:v>Total Thursday</c:v>
                </c:pt>
                <c:pt idx="4">
                  <c:v>Total Friday</c:v>
                </c:pt>
              </c:strCache>
            </c:strRef>
          </c:cat>
          <c:val>
            <c:numRef>
              <c:f>'05-05-2014'!$K$9:$K$13</c:f>
              <c:numCache>
                <c:formatCode>General</c:formatCode>
                <c:ptCount val="5"/>
                <c:pt idx="0">
                  <c:v>181</c:v>
                </c:pt>
                <c:pt idx="1">
                  <c:v>152.5</c:v>
                </c:pt>
                <c:pt idx="2">
                  <c:v>399</c:v>
                </c:pt>
                <c:pt idx="3">
                  <c:v>469.5</c:v>
                </c:pt>
                <c:pt idx="4">
                  <c:v>143</c:v>
                </c:pt>
              </c:numCache>
            </c:numRef>
          </c:val>
          <c:smooth val="0"/>
        </c:ser>
        <c:dLbls>
          <c:showLegendKey val="0"/>
          <c:showVal val="0"/>
          <c:showCatName val="0"/>
          <c:showSerName val="0"/>
          <c:showPercent val="0"/>
          <c:showBubbleSize val="0"/>
        </c:dLbls>
        <c:marker val="1"/>
        <c:smooth val="0"/>
        <c:axId val="113126784"/>
        <c:axId val="113170304"/>
      </c:lineChart>
      <c:catAx>
        <c:axId val="1131267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170304"/>
        <c:crosses val="autoZero"/>
        <c:auto val="1"/>
        <c:lblAlgn val="ctr"/>
        <c:lblOffset val="100"/>
        <c:tickLblSkip val="1"/>
        <c:tickMarkSkip val="1"/>
        <c:noMultiLvlLbl val="0"/>
      </c:catAx>
      <c:valAx>
        <c:axId val="1131703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1267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05/12/2014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'05-12-2014'!$J$9:$J$13</c:f>
              <c:strCache>
                <c:ptCount val="5"/>
                <c:pt idx="0">
                  <c:v>Total Monday</c:v>
                </c:pt>
                <c:pt idx="1">
                  <c:v>Total Tuesday</c:v>
                </c:pt>
                <c:pt idx="2">
                  <c:v>Total Wednesday</c:v>
                </c:pt>
                <c:pt idx="3">
                  <c:v>Total Thursday</c:v>
                </c:pt>
                <c:pt idx="4">
                  <c:v>Total Friday</c:v>
                </c:pt>
              </c:strCache>
            </c:strRef>
          </c:cat>
          <c:val>
            <c:numRef>
              <c:f>'05-12-2014'!$K$9:$K$13</c:f>
              <c:numCache>
                <c:formatCode>General</c:formatCode>
                <c:ptCount val="5"/>
                <c:pt idx="0">
                  <c:v>539.5</c:v>
                </c:pt>
                <c:pt idx="1">
                  <c:v>529.5</c:v>
                </c:pt>
                <c:pt idx="2">
                  <c:v>438.5</c:v>
                </c:pt>
                <c:pt idx="3">
                  <c:v>434.5</c:v>
                </c:pt>
                <c:pt idx="4">
                  <c:v>88.5</c:v>
                </c:pt>
              </c:numCache>
            </c:numRef>
          </c:val>
          <c:smooth val="0"/>
        </c:ser>
        <c:dLbls>
          <c:showLegendKey val="0"/>
          <c:showVal val="0"/>
          <c:showCatName val="0"/>
          <c:showSerName val="0"/>
          <c:showPercent val="0"/>
          <c:showBubbleSize val="0"/>
        </c:dLbls>
        <c:marker val="1"/>
        <c:smooth val="0"/>
        <c:axId val="112535424"/>
        <c:axId val="112537984"/>
      </c:lineChart>
      <c:catAx>
        <c:axId val="1125354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537984"/>
        <c:crosses val="autoZero"/>
        <c:auto val="1"/>
        <c:lblAlgn val="ctr"/>
        <c:lblOffset val="100"/>
        <c:tickLblSkip val="1"/>
        <c:tickMarkSkip val="1"/>
        <c:noMultiLvlLbl val="0"/>
      </c:catAx>
      <c:valAx>
        <c:axId val="1125379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5354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05/19/2014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'05-19-2014'!$J$9:$J$13</c:f>
              <c:strCache>
                <c:ptCount val="5"/>
                <c:pt idx="0">
                  <c:v>Total Monday</c:v>
                </c:pt>
                <c:pt idx="1">
                  <c:v>Total Tuesday</c:v>
                </c:pt>
                <c:pt idx="2">
                  <c:v>Total Wednesday</c:v>
                </c:pt>
                <c:pt idx="3">
                  <c:v>Total Thursday</c:v>
                </c:pt>
                <c:pt idx="4">
                  <c:v>Total Friday</c:v>
                </c:pt>
              </c:strCache>
            </c:strRef>
          </c:cat>
          <c:val>
            <c:numRef>
              <c:f>'05-19-2014'!$K$9:$K$13</c:f>
              <c:numCache>
                <c:formatCode>General</c:formatCode>
                <c:ptCount val="5"/>
                <c:pt idx="0">
                  <c:v>521</c:v>
                </c:pt>
                <c:pt idx="1">
                  <c:v>581</c:v>
                </c:pt>
                <c:pt idx="2">
                  <c:v>484.5</c:v>
                </c:pt>
                <c:pt idx="3">
                  <c:v>429.5</c:v>
                </c:pt>
                <c:pt idx="4">
                  <c:v>180.5</c:v>
                </c:pt>
              </c:numCache>
            </c:numRef>
          </c:val>
          <c:smooth val="0"/>
        </c:ser>
        <c:dLbls>
          <c:showLegendKey val="0"/>
          <c:showVal val="0"/>
          <c:showCatName val="0"/>
          <c:showSerName val="0"/>
          <c:showPercent val="0"/>
          <c:showBubbleSize val="0"/>
        </c:dLbls>
        <c:marker val="1"/>
        <c:smooth val="0"/>
        <c:axId val="112562560"/>
        <c:axId val="112564864"/>
      </c:lineChart>
      <c:catAx>
        <c:axId val="1125625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564864"/>
        <c:crosses val="autoZero"/>
        <c:auto val="1"/>
        <c:lblAlgn val="ctr"/>
        <c:lblOffset val="100"/>
        <c:tickLblSkip val="1"/>
        <c:tickMarkSkip val="1"/>
        <c:noMultiLvlLbl val="0"/>
      </c:catAx>
      <c:valAx>
        <c:axId val="1125648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25625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05/26/2014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'05-26-2014'!$J$9:$J$13</c:f>
              <c:strCache>
                <c:ptCount val="5"/>
                <c:pt idx="0">
                  <c:v>Total Monday</c:v>
                </c:pt>
                <c:pt idx="1">
                  <c:v>Total Tuesday</c:v>
                </c:pt>
                <c:pt idx="2">
                  <c:v>Total Wednesday</c:v>
                </c:pt>
                <c:pt idx="3">
                  <c:v>Total Thursday</c:v>
                </c:pt>
                <c:pt idx="4">
                  <c:v>Total Friday</c:v>
                </c:pt>
              </c:strCache>
            </c:strRef>
          </c:cat>
          <c:val>
            <c:numRef>
              <c:f>'05-26-2014'!$K$9:$K$13</c:f>
              <c:numCache>
                <c:formatCode>General</c:formatCode>
                <c:ptCount val="5"/>
                <c:pt idx="0">
                  <c:v>0</c:v>
                </c:pt>
                <c:pt idx="1">
                  <c:v>491.5</c:v>
                </c:pt>
                <c:pt idx="2">
                  <c:v>441.5</c:v>
                </c:pt>
                <c:pt idx="3">
                  <c:v>481</c:v>
                </c:pt>
                <c:pt idx="4">
                  <c:v>157</c:v>
                </c:pt>
              </c:numCache>
            </c:numRef>
          </c:val>
          <c:smooth val="0"/>
        </c:ser>
        <c:dLbls>
          <c:showLegendKey val="0"/>
          <c:showVal val="0"/>
          <c:showCatName val="0"/>
          <c:showSerName val="0"/>
          <c:showPercent val="0"/>
          <c:showBubbleSize val="0"/>
        </c:dLbls>
        <c:marker val="1"/>
        <c:smooth val="0"/>
        <c:axId val="113023616"/>
        <c:axId val="113054848"/>
      </c:lineChart>
      <c:catAx>
        <c:axId val="1130236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054848"/>
        <c:crosses val="autoZero"/>
        <c:auto val="1"/>
        <c:lblAlgn val="ctr"/>
        <c:lblOffset val="100"/>
        <c:tickLblSkip val="1"/>
        <c:tickMarkSkip val="1"/>
        <c:noMultiLvlLbl val="0"/>
      </c:catAx>
      <c:valAx>
        <c:axId val="1130548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130236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2" Type="http://schemas.openxmlformats.org/officeDocument/2006/relationships/chart" Target="../charts/chart108.xml"/><Relationship Id="rId1" Type="http://schemas.openxmlformats.org/officeDocument/2006/relationships/chart" Target="../charts/chart10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609598</xdr:colOff>
      <xdr:row>0</xdr:row>
      <xdr:rowOff>190499</xdr:rowOff>
    </xdr:from>
    <xdr:to>
      <xdr:col>22</xdr:col>
      <xdr:colOff>600075</xdr:colOff>
      <xdr:row>16</xdr:row>
      <xdr:rowOff>85724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609598</xdr:colOff>
      <xdr:row>18</xdr:row>
      <xdr:rowOff>0</xdr:rowOff>
    </xdr:from>
    <xdr:to>
      <xdr:col>22</xdr:col>
      <xdr:colOff>600075</xdr:colOff>
      <xdr:row>37</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609598</xdr:colOff>
      <xdr:row>0</xdr:row>
      <xdr:rowOff>190499</xdr:rowOff>
    </xdr:from>
    <xdr:to>
      <xdr:col>22</xdr:col>
      <xdr:colOff>600075</xdr:colOff>
      <xdr:row>16</xdr:row>
      <xdr:rowOff>85724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609598</xdr:colOff>
      <xdr:row>18</xdr:row>
      <xdr:rowOff>0</xdr:rowOff>
    </xdr:from>
    <xdr:to>
      <xdr:col>22</xdr:col>
      <xdr:colOff>600075</xdr:colOff>
      <xdr:row>36</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41092</v>
      </c>
      <c r="C3" s="2">
        <v>41096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955327</v>
      </c>
      <c r="C9" s="7">
        <v>956583</v>
      </c>
      <c r="E9" s="7">
        <v>49157</v>
      </c>
      <c r="F9" s="7">
        <v>49157</v>
      </c>
      <c r="H9" s="7">
        <v>230031</v>
      </c>
      <c r="I9" s="7">
        <v>230115</v>
      </c>
      <c r="J9" t="s">
        <v>16</v>
      </c>
      <c r="K9">
        <f>SUM(C9-B9+F9-E9+I9-H9)/2</f>
        <v>670</v>
      </c>
      <c r="L9">
        <f>SUM(C9-B9+F9-E9+I9-H9)</f>
        <v>1340</v>
      </c>
      <c r="M9">
        <f>SUM(K9*0.04+K9)</f>
        <v>696.8</v>
      </c>
    </row>
    <row r="10" spans="1:13" ht="34.5" customHeight="1" x14ac:dyDescent="0.2">
      <c r="A10" s="1" t="s">
        <v>17</v>
      </c>
      <c r="B10" s="7">
        <v>956610</v>
      </c>
      <c r="C10" s="7">
        <v>957642</v>
      </c>
      <c r="E10" s="7">
        <v>49161</v>
      </c>
      <c r="F10" s="7">
        <v>49175</v>
      </c>
      <c r="H10" s="7">
        <v>230139</v>
      </c>
      <c r="I10" s="7">
        <v>230229</v>
      </c>
      <c r="J10" t="s">
        <v>18</v>
      </c>
      <c r="K10">
        <f>SUM(C10-B10+F10-E10+I10-H10)/2</f>
        <v>568</v>
      </c>
      <c r="L10">
        <f>SUM(C10-B10+F10-E10+I10-H10)</f>
        <v>1136</v>
      </c>
      <c r="M10">
        <f>SUM(K10*0.04+K10)</f>
        <v>590.72</v>
      </c>
    </row>
    <row r="11" spans="1:13" ht="34.5" customHeight="1" x14ac:dyDescent="0.2">
      <c r="A11" s="1" t="s">
        <v>19</v>
      </c>
      <c r="B11" s="8"/>
      <c r="C11" s="8"/>
      <c r="E11" s="8"/>
      <c r="F11" s="8"/>
      <c r="H11" s="8"/>
      <c r="I11" s="8"/>
      <c r="J11" t="s">
        <v>20</v>
      </c>
      <c r="K11">
        <f>SUM(C11-B11+F11-E11+I11-H11)/2</f>
        <v>0</v>
      </c>
      <c r="L11">
        <f>SUM(C11-B11+F11-E11+I11-H11)</f>
        <v>0</v>
      </c>
      <c r="M11">
        <f>SUM(K11*0.04+K11)</f>
        <v>0</v>
      </c>
    </row>
    <row r="12" spans="1:13" ht="34.5" customHeight="1" x14ac:dyDescent="0.2">
      <c r="A12" s="1" t="s">
        <v>21</v>
      </c>
      <c r="B12" s="7">
        <v>957664</v>
      </c>
      <c r="C12" s="7">
        <v>958644</v>
      </c>
      <c r="E12" s="7">
        <v>49185</v>
      </c>
      <c r="F12" s="7">
        <v>49204</v>
      </c>
      <c r="H12" s="7">
        <v>230260</v>
      </c>
      <c r="I12" s="7">
        <v>230359</v>
      </c>
      <c r="J12" t="s">
        <v>22</v>
      </c>
      <c r="K12">
        <f>SUM(C12-B12+F12-E12+I12-H12)/2</f>
        <v>549</v>
      </c>
      <c r="L12">
        <f>SUM(C12-B12+F12-E12+I12-H12)</f>
        <v>1098</v>
      </c>
      <c r="M12">
        <f>SUM(K12*0.04+K12)</f>
        <v>570.96</v>
      </c>
    </row>
    <row r="13" spans="1:13" ht="34.5" customHeight="1" x14ac:dyDescent="0.2">
      <c r="A13" s="1" t="s">
        <v>23</v>
      </c>
      <c r="B13" s="7">
        <v>958702</v>
      </c>
      <c r="C13" s="7">
        <v>959126</v>
      </c>
      <c r="E13" s="7">
        <v>49208</v>
      </c>
      <c r="F13" s="7">
        <v>49217</v>
      </c>
      <c r="H13" s="7">
        <v>230293</v>
      </c>
      <c r="I13" s="7">
        <v>230454</v>
      </c>
      <c r="J13" t="s">
        <v>24</v>
      </c>
      <c r="K13">
        <f>SUM(C13-B13+F13-E13+I13-H13)/2</f>
        <v>297</v>
      </c>
      <c r="L13">
        <f>SUM(C13-B13+F13-E13+I13-H13)</f>
        <v>594</v>
      </c>
      <c r="M13">
        <f>SUM(K13*0.04+K13)</f>
        <v>308.88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41155</v>
      </c>
      <c r="C3" s="2">
        <v>41159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E9" s="8"/>
      <c r="F9" s="8"/>
      <c r="H9" s="8"/>
      <c r="I9" s="8"/>
      <c r="J9" t="s">
        <v>16</v>
      </c>
      <c r="K9">
        <f>SUM(C9-B9+F9-E9+I9-H9)/2</f>
        <v>0</v>
      </c>
      <c r="L9">
        <f>SUM(C9-B9+F9-E9+I9-H9)</f>
        <v>0</v>
      </c>
      <c r="M9">
        <f>SUM(K9*0.04+K9)</f>
        <v>0</v>
      </c>
    </row>
    <row r="10" spans="1:13" ht="34.5" customHeight="1" x14ac:dyDescent="0.2">
      <c r="A10" s="1" t="s">
        <v>17</v>
      </c>
      <c r="B10" s="7">
        <v>11686</v>
      </c>
      <c r="C10" s="7">
        <v>15190</v>
      </c>
      <c r="E10" s="7">
        <v>50462</v>
      </c>
      <c r="F10" s="7">
        <v>50526</v>
      </c>
      <c r="H10" s="7">
        <v>236673</v>
      </c>
      <c r="I10" s="7">
        <v>236952</v>
      </c>
      <c r="J10" t="s">
        <v>18</v>
      </c>
      <c r="K10">
        <f>SUM(C10-B10+F10-E10+I10-H10)/2</f>
        <v>1923.5</v>
      </c>
      <c r="L10">
        <f>SUM(C10-B10+F10-E10+I10-H10)</f>
        <v>3847</v>
      </c>
      <c r="M10">
        <f>SUM(K10*0.04+K10)</f>
        <v>2000.44</v>
      </c>
    </row>
    <row r="11" spans="1:13" ht="34.5" customHeight="1" x14ac:dyDescent="0.2">
      <c r="A11" s="1" t="s">
        <v>19</v>
      </c>
      <c r="B11" s="9">
        <v>15226</v>
      </c>
      <c r="C11" s="9">
        <v>18036</v>
      </c>
      <c r="E11" s="9">
        <v>50561</v>
      </c>
      <c r="F11" s="9">
        <v>50616</v>
      </c>
      <c r="H11" s="9">
        <v>237027</v>
      </c>
      <c r="I11" s="9">
        <v>237218</v>
      </c>
      <c r="J11" t="s">
        <v>20</v>
      </c>
      <c r="K11">
        <f>SUM(C11-B11+F11-E11+I11-H11)/2</f>
        <v>1528</v>
      </c>
      <c r="L11">
        <f>SUM(C11-B11+F11-E11+I11-H11)</f>
        <v>3056</v>
      </c>
      <c r="M11">
        <f>SUM(K11*0.04+K11)</f>
        <v>1589.12</v>
      </c>
    </row>
    <row r="12" spans="1:13" ht="34.5" customHeight="1" x14ac:dyDescent="0.2">
      <c r="A12" s="1" t="s">
        <v>21</v>
      </c>
      <c r="B12" s="7">
        <v>18069</v>
      </c>
      <c r="C12" s="7">
        <v>21572</v>
      </c>
      <c r="E12" s="7">
        <v>50622</v>
      </c>
      <c r="F12" s="7">
        <v>50678</v>
      </c>
      <c r="H12" s="7">
        <v>237294</v>
      </c>
      <c r="I12" s="7">
        <v>237574</v>
      </c>
      <c r="J12" t="s">
        <v>22</v>
      </c>
      <c r="K12">
        <f>SUM(C12-B12+F12-E12+I12-H12)/2</f>
        <v>1919.5</v>
      </c>
      <c r="L12">
        <f>SUM(C12-B12+F12-E12+I12-H12)</f>
        <v>3839</v>
      </c>
      <c r="M12">
        <f>SUM(K12*0.04+K12)</f>
        <v>1996.28</v>
      </c>
    </row>
    <row r="13" spans="1:13" ht="34.5" customHeight="1" x14ac:dyDescent="0.2">
      <c r="A13" s="1" t="s">
        <v>23</v>
      </c>
      <c r="B13" s="7">
        <v>21605</v>
      </c>
      <c r="C13" s="7">
        <v>23068</v>
      </c>
      <c r="E13" s="7">
        <v>50704</v>
      </c>
      <c r="F13" s="7">
        <v>50733</v>
      </c>
      <c r="H13" s="7">
        <v>237652</v>
      </c>
      <c r="I13" s="7">
        <v>237843</v>
      </c>
      <c r="J13" t="s">
        <v>24</v>
      </c>
      <c r="K13">
        <f>SUM(C13-B13+F13-E13+I13-H13)/2</f>
        <v>841.5</v>
      </c>
      <c r="L13">
        <f>SUM(C13-B13+F13-E13+I13-H13)</f>
        <v>1683</v>
      </c>
      <c r="M13">
        <f>SUM(K13*0.04+K13)</f>
        <v>875.16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41792</v>
      </c>
      <c r="C3" s="2">
        <v>41796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784276</v>
      </c>
      <c r="C9" s="9">
        <v>785092</v>
      </c>
      <c r="D9" s="10"/>
      <c r="E9" s="9">
        <v>65578</v>
      </c>
      <c r="F9" s="9">
        <v>65595</v>
      </c>
      <c r="G9" s="10"/>
      <c r="H9" s="9">
        <v>360254</v>
      </c>
      <c r="I9" s="9">
        <v>360406</v>
      </c>
      <c r="J9" t="s">
        <v>16</v>
      </c>
      <c r="K9">
        <f>SUM(C9-B9+F9-E9+I9-H9)/2</f>
        <v>492.5</v>
      </c>
      <c r="L9">
        <f>SUM(C9-B9+F9-E9+I9-H9)</f>
        <v>985</v>
      </c>
      <c r="M9">
        <f>SUM(K9*0.04+K9)</f>
        <v>512.20000000000005</v>
      </c>
    </row>
    <row r="10" spans="1:13" ht="34.5" customHeight="1" x14ac:dyDescent="0.2">
      <c r="A10" s="1" t="s">
        <v>17</v>
      </c>
      <c r="B10" s="9">
        <v>785108</v>
      </c>
      <c r="C10" s="9">
        <v>785956</v>
      </c>
      <c r="D10" s="10"/>
      <c r="E10" s="9">
        <v>65596</v>
      </c>
      <c r="F10" s="9">
        <v>65617</v>
      </c>
      <c r="G10" s="10"/>
      <c r="H10" s="9">
        <v>360451</v>
      </c>
      <c r="I10" s="9">
        <v>360591</v>
      </c>
      <c r="J10" t="s">
        <v>18</v>
      </c>
      <c r="K10">
        <f>SUM(C10-B10+F10-E10+I10-H10)/2</f>
        <v>504.5</v>
      </c>
      <c r="L10">
        <f>SUM(C10-B10+F10-E10+I10-H10)</f>
        <v>1009</v>
      </c>
      <c r="M10">
        <f>SUM(K10*0.04+K10)</f>
        <v>524.67999999999995</v>
      </c>
    </row>
    <row r="11" spans="1:13" ht="34.5" customHeight="1" x14ac:dyDescent="0.2">
      <c r="A11" s="1" t="s">
        <v>19</v>
      </c>
      <c r="B11" s="9">
        <v>785980</v>
      </c>
      <c r="C11" s="9">
        <v>786779</v>
      </c>
      <c r="D11" s="10"/>
      <c r="E11" s="9">
        <v>65623</v>
      </c>
      <c r="F11" s="9">
        <v>65629</v>
      </c>
      <c r="G11" s="10"/>
      <c r="H11" s="9">
        <v>360642</v>
      </c>
      <c r="I11" s="9">
        <v>360757</v>
      </c>
      <c r="J11" t="s">
        <v>20</v>
      </c>
      <c r="K11">
        <f>SUM(C11-B11+F11-E11+I11-H11)/2</f>
        <v>460</v>
      </c>
      <c r="L11">
        <f>SUM(C11-B11+F11-E11+I11-H11)</f>
        <v>920</v>
      </c>
      <c r="M11">
        <f>SUM(K11*0.04+K11)</f>
        <v>478.4</v>
      </c>
    </row>
    <row r="12" spans="1:13" ht="34.5" customHeight="1" x14ac:dyDescent="0.2">
      <c r="A12" s="1" t="s">
        <v>21</v>
      </c>
      <c r="B12" s="9">
        <v>786801</v>
      </c>
      <c r="C12" s="9">
        <v>787598</v>
      </c>
      <c r="D12" s="10"/>
      <c r="E12" s="9">
        <v>65635</v>
      </c>
      <c r="F12" s="9">
        <v>65653</v>
      </c>
      <c r="G12" s="10"/>
      <c r="H12" s="9">
        <v>360790</v>
      </c>
      <c r="I12" s="9">
        <v>360883</v>
      </c>
      <c r="J12" t="s">
        <v>22</v>
      </c>
      <c r="K12">
        <f>SUM(C12-B12+F12-E12+I12-H12)/2</f>
        <v>454</v>
      </c>
      <c r="L12">
        <f>SUM(C12-B12+F12-E12+I12-H12)</f>
        <v>908</v>
      </c>
      <c r="M12">
        <f>SUM(K12*0.04+K12)</f>
        <v>472.16</v>
      </c>
    </row>
    <row r="13" spans="1:13" ht="34.5" customHeight="1" x14ac:dyDescent="0.2">
      <c r="A13" s="1" t="s">
        <v>23</v>
      </c>
      <c r="B13" s="9">
        <v>787622</v>
      </c>
      <c r="C13" s="9">
        <v>787898</v>
      </c>
      <c r="D13" s="10"/>
      <c r="E13" s="9">
        <v>65659</v>
      </c>
      <c r="F13" s="9">
        <v>65664</v>
      </c>
      <c r="G13" s="10"/>
      <c r="H13" s="9">
        <v>360911</v>
      </c>
      <c r="I13" s="9">
        <v>360957</v>
      </c>
      <c r="J13" t="s">
        <v>24</v>
      </c>
      <c r="K13">
        <f>SUM(C13-B13+F13-E13+I13-H13)/2</f>
        <v>163.5</v>
      </c>
      <c r="L13">
        <f>SUM(C13-B13+F13-E13+I13-H13)</f>
        <v>327</v>
      </c>
      <c r="M13">
        <f>SUM(K13*0.04+K13)</f>
        <v>170.04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I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41799</v>
      </c>
      <c r="C3" s="2">
        <v>41803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788086</v>
      </c>
      <c r="C9" s="9">
        <v>788959</v>
      </c>
      <c r="D9" s="10"/>
      <c r="E9" s="9">
        <v>65673</v>
      </c>
      <c r="F9" s="9">
        <v>65688</v>
      </c>
      <c r="G9" s="10"/>
      <c r="H9" s="9">
        <v>361010</v>
      </c>
      <c r="I9" s="9">
        <v>361125</v>
      </c>
      <c r="J9" t="s">
        <v>16</v>
      </c>
      <c r="K9">
        <f>SUM(C9-B9+F9-E9+I9-H9)/2</f>
        <v>501.5</v>
      </c>
      <c r="L9">
        <f>SUM(C9-B9+F9-E9+I9-H9)</f>
        <v>1003</v>
      </c>
      <c r="M9">
        <f>SUM(K9*0.04+K9)</f>
        <v>521.55999999999995</v>
      </c>
    </row>
    <row r="10" spans="1:13" ht="34.5" customHeight="1" x14ac:dyDescent="0.2">
      <c r="A10" s="1" t="s">
        <v>17</v>
      </c>
      <c r="B10" s="9">
        <v>788997</v>
      </c>
      <c r="C10" s="9">
        <v>789903</v>
      </c>
      <c r="D10" s="10"/>
      <c r="E10" s="9">
        <v>65696</v>
      </c>
      <c r="F10" s="9">
        <v>65717</v>
      </c>
      <c r="G10" s="10"/>
      <c r="H10" s="9">
        <v>361176</v>
      </c>
      <c r="I10" s="9">
        <v>361282</v>
      </c>
      <c r="J10" t="s">
        <v>18</v>
      </c>
      <c r="K10">
        <f>SUM(C10-B10+F10-E10+I10-H10)/2</f>
        <v>516.5</v>
      </c>
      <c r="L10">
        <f>SUM(C10-B10+F10-E10+I10-H10)</f>
        <v>1033</v>
      </c>
      <c r="M10">
        <f>SUM(K10*0.04+K10)</f>
        <v>537.16</v>
      </c>
    </row>
    <row r="11" spans="1:13" ht="34.5" customHeight="1" x14ac:dyDescent="0.2">
      <c r="A11" s="1" t="s">
        <v>19</v>
      </c>
      <c r="B11" s="9">
        <v>789949</v>
      </c>
      <c r="C11" s="9">
        <v>790709</v>
      </c>
      <c r="D11" s="10"/>
      <c r="E11" s="9">
        <v>65732</v>
      </c>
      <c r="F11" s="9">
        <v>65741</v>
      </c>
      <c r="G11" s="10"/>
      <c r="H11" s="9">
        <v>361327</v>
      </c>
      <c r="I11" s="9">
        <v>361427</v>
      </c>
      <c r="J11" t="s">
        <v>20</v>
      </c>
      <c r="K11">
        <f>SUM(C11-B11+F11-E11+I11-H11)/2</f>
        <v>434.5</v>
      </c>
      <c r="L11">
        <f>SUM(C11-B11+F11-E11+I11-H11)</f>
        <v>869</v>
      </c>
      <c r="M11">
        <f>SUM(K11*0.04+K11)</f>
        <v>451.88</v>
      </c>
    </row>
    <row r="12" spans="1:13" ht="34.5" customHeight="1" x14ac:dyDescent="0.2">
      <c r="A12" s="1" t="s">
        <v>21</v>
      </c>
      <c r="B12" s="9">
        <v>790730</v>
      </c>
      <c r="C12" s="9">
        <v>791548</v>
      </c>
      <c r="D12" s="10"/>
      <c r="E12" s="9">
        <v>65750</v>
      </c>
      <c r="F12" s="9">
        <v>65756</v>
      </c>
      <c r="G12" s="10"/>
      <c r="H12" s="9">
        <v>361458</v>
      </c>
      <c r="I12" s="9">
        <v>361515</v>
      </c>
      <c r="J12" t="s">
        <v>22</v>
      </c>
      <c r="K12">
        <f>SUM(C12-B12+F12-E12+I12-H12)/2</f>
        <v>440.5</v>
      </c>
      <c r="L12">
        <f>SUM(C12-B12+F12-E12+I12-H12)</f>
        <v>881</v>
      </c>
      <c r="M12">
        <f>SUM(K12*0.04+K12)</f>
        <v>458.12</v>
      </c>
    </row>
    <row r="13" spans="1:13" ht="34.5" customHeight="1" x14ac:dyDescent="0.2">
      <c r="A13" s="1" t="s">
        <v>23</v>
      </c>
      <c r="B13" s="9">
        <v>791574</v>
      </c>
      <c r="C13" s="9">
        <v>791877</v>
      </c>
      <c r="D13" s="10"/>
      <c r="E13" s="9">
        <v>65764</v>
      </c>
      <c r="F13" s="9">
        <v>65772</v>
      </c>
      <c r="G13" s="10"/>
      <c r="H13" s="9">
        <v>361589</v>
      </c>
      <c r="I13" s="9">
        <v>361645</v>
      </c>
      <c r="J13" t="s">
        <v>24</v>
      </c>
      <c r="K13">
        <f>SUM(C13-B13+F13-E13+I13-H13)/2</f>
        <v>183.5</v>
      </c>
      <c r="L13">
        <f>SUM(C13-B13+F13-E13+I13-H13)</f>
        <v>367</v>
      </c>
      <c r="M13">
        <f>SUM(K13*0.04+K13)</f>
        <v>190.84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3" sqref="H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41806</v>
      </c>
      <c r="C3" s="2">
        <v>41810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792093</v>
      </c>
      <c r="C9" s="9">
        <v>792957</v>
      </c>
      <c r="D9" s="10"/>
      <c r="E9" s="9">
        <v>65780</v>
      </c>
      <c r="F9" s="9">
        <v>65791</v>
      </c>
      <c r="G9" s="10"/>
      <c r="H9" s="9">
        <v>361682</v>
      </c>
      <c r="I9" s="9">
        <v>361799</v>
      </c>
      <c r="J9" t="s">
        <v>16</v>
      </c>
      <c r="K9">
        <f>SUM(C9-B9+F9-E9+I9-H9)/2</f>
        <v>496</v>
      </c>
      <c r="L9">
        <f>SUM(C9-B9+F9-E9+I9-H9)</f>
        <v>992</v>
      </c>
      <c r="M9">
        <f>SUM(K9*0.04+K9)</f>
        <v>515.84</v>
      </c>
    </row>
    <row r="10" spans="1:13" ht="34.5" customHeight="1" x14ac:dyDescent="0.2">
      <c r="A10" s="1" t="s">
        <v>17</v>
      </c>
      <c r="B10" s="9">
        <v>792976</v>
      </c>
      <c r="C10" s="9">
        <v>793926</v>
      </c>
      <c r="D10" s="10"/>
      <c r="E10" s="9">
        <v>65794</v>
      </c>
      <c r="F10" s="9">
        <v>65818</v>
      </c>
      <c r="G10" s="10"/>
      <c r="H10" s="9">
        <v>361844</v>
      </c>
      <c r="I10" s="9">
        <v>361949</v>
      </c>
      <c r="J10" t="s">
        <v>18</v>
      </c>
      <c r="K10">
        <f>SUM(C10-B10+F10-E10+I10-H10)/2</f>
        <v>539.5</v>
      </c>
      <c r="L10">
        <f>SUM(C10-B10+F10-E10+I10-H10)</f>
        <v>1079</v>
      </c>
      <c r="M10">
        <f>SUM(K10*0.04+K10)</f>
        <v>561.08000000000004</v>
      </c>
    </row>
    <row r="11" spans="1:13" ht="34.5" customHeight="1" x14ac:dyDescent="0.2">
      <c r="A11" s="1" t="s">
        <v>19</v>
      </c>
      <c r="B11" s="9">
        <v>793945</v>
      </c>
      <c r="C11" s="9">
        <v>794706</v>
      </c>
      <c r="D11" s="10"/>
      <c r="E11" s="9">
        <v>65823</v>
      </c>
      <c r="F11" s="9">
        <v>65841</v>
      </c>
      <c r="G11" s="10"/>
      <c r="H11" s="9">
        <v>362003</v>
      </c>
      <c r="I11" s="9">
        <v>362123</v>
      </c>
      <c r="J11" t="s">
        <v>20</v>
      </c>
      <c r="K11">
        <f>SUM(C11-B11+F11-E11+I11-H11)/2</f>
        <v>449.5</v>
      </c>
      <c r="L11">
        <f>SUM(C11-B11+F11-E11+I11-H11)</f>
        <v>899</v>
      </c>
      <c r="M11">
        <f>SUM(K11*0.04+K11)</f>
        <v>467.48</v>
      </c>
    </row>
    <row r="12" spans="1:13" ht="34.5" customHeight="1" x14ac:dyDescent="0.2">
      <c r="A12" s="1" t="s">
        <v>21</v>
      </c>
      <c r="B12" s="9">
        <v>794758</v>
      </c>
      <c r="C12" s="9">
        <v>795535</v>
      </c>
      <c r="D12" s="10"/>
      <c r="E12" s="9">
        <v>65849</v>
      </c>
      <c r="F12" s="9">
        <v>65860</v>
      </c>
      <c r="G12" s="10"/>
      <c r="H12" s="9">
        <v>362178</v>
      </c>
      <c r="I12" s="9">
        <v>362263</v>
      </c>
      <c r="J12" t="s">
        <v>22</v>
      </c>
      <c r="K12">
        <f>SUM(C12-B12+F12-E12+I12-H12)/2</f>
        <v>436.5</v>
      </c>
      <c r="L12">
        <f>SUM(C12-B12+F12-E12+I12-H12)</f>
        <v>873</v>
      </c>
      <c r="M12">
        <f>SUM(K12*0.04+K12)</f>
        <v>453.96</v>
      </c>
    </row>
    <row r="13" spans="1:13" ht="34.5" customHeight="1" x14ac:dyDescent="0.2">
      <c r="A13" s="1" t="s">
        <v>23</v>
      </c>
      <c r="B13" s="9">
        <v>795570</v>
      </c>
      <c r="C13" s="9">
        <v>795803</v>
      </c>
      <c r="D13" s="10"/>
      <c r="E13" s="9">
        <v>65867</v>
      </c>
      <c r="F13" s="9">
        <v>65875</v>
      </c>
      <c r="G13" s="10"/>
      <c r="H13" s="9">
        <v>362315</v>
      </c>
      <c r="I13" s="9">
        <v>362351</v>
      </c>
      <c r="J13" t="s">
        <v>24</v>
      </c>
      <c r="K13">
        <f>SUM(C13-B13+F13-E13+I13-H13)/2</f>
        <v>138.5</v>
      </c>
      <c r="L13">
        <f>SUM(C13-B13+F13-E13+I13-H13)</f>
        <v>277</v>
      </c>
      <c r="M13">
        <f>SUM(K13*0.04+K13)</f>
        <v>144.04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3" sqref="H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41813</v>
      </c>
      <c r="C3" s="2">
        <v>41817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796012</v>
      </c>
      <c r="C9" s="9">
        <v>796754</v>
      </c>
      <c r="D9" s="10"/>
      <c r="E9" s="9">
        <v>65881</v>
      </c>
      <c r="F9" s="9">
        <v>65890</v>
      </c>
      <c r="G9" s="10"/>
      <c r="H9" s="9">
        <v>362422</v>
      </c>
      <c r="I9" s="9">
        <v>362500</v>
      </c>
      <c r="J9" t="s">
        <v>16</v>
      </c>
      <c r="K9">
        <f>SUM(C9-B9+F9-E9+I9-H9)/2</f>
        <v>414.5</v>
      </c>
      <c r="L9">
        <f>SUM(C9-B9+F9-E9+I9-H9)</f>
        <v>829</v>
      </c>
      <c r="M9">
        <f>SUM(K9*0.04+K9)</f>
        <v>431.08</v>
      </c>
    </row>
    <row r="10" spans="1:13" ht="34.5" customHeight="1" x14ac:dyDescent="0.2">
      <c r="A10" s="1" t="s">
        <v>17</v>
      </c>
      <c r="B10" s="9">
        <v>796793</v>
      </c>
      <c r="C10" s="9">
        <v>797397</v>
      </c>
      <c r="D10" s="10"/>
      <c r="E10" s="9">
        <v>65897</v>
      </c>
      <c r="F10" s="9">
        <v>65902</v>
      </c>
      <c r="G10" s="10"/>
      <c r="H10" s="9">
        <v>362530</v>
      </c>
      <c r="I10" s="9">
        <v>362606</v>
      </c>
      <c r="J10" t="s">
        <v>18</v>
      </c>
      <c r="K10">
        <f>SUM(C10-B10+F10-E10+I10-H10)/2</f>
        <v>342.5</v>
      </c>
      <c r="L10">
        <f>SUM(C10-B10+F10-E10+I10-H10)</f>
        <v>685</v>
      </c>
      <c r="M10">
        <f>SUM(K10*0.04+K10)</f>
        <v>356.2</v>
      </c>
    </row>
    <row r="11" spans="1:13" ht="34.5" customHeight="1" x14ac:dyDescent="0.2">
      <c r="A11" s="1" t="s">
        <v>19</v>
      </c>
      <c r="B11" s="9">
        <v>797424</v>
      </c>
      <c r="C11" s="9">
        <v>797767</v>
      </c>
      <c r="D11" s="10"/>
      <c r="E11" s="9">
        <v>65911</v>
      </c>
      <c r="F11" s="9">
        <v>65932</v>
      </c>
      <c r="G11" s="10"/>
      <c r="H11" s="9">
        <v>362653</v>
      </c>
      <c r="I11" s="9">
        <v>362711</v>
      </c>
      <c r="J11" t="s">
        <v>20</v>
      </c>
      <c r="K11">
        <f>SUM(C11-B11+F11-E11+I11-H11)/2</f>
        <v>211</v>
      </c>
      <c r="L11">
        <f>SUM(C11-B11+F11-E11+I11-H11)</f>
        <v>422</v>
      </c>
      <c r="M11">
        <f>SUM(K11*0.04+K11)</f>
        <v>219.44</v>
      </c>
    </row>
    <row r="12" spans="1:13" ht="34.5" customHeight="1" x14ac:dyDescent="0.2">
      <c r="A12" s="1" t="s">
        <v>21</v>
      </c>
      <c r="B12" s="9">
        <v>797800</v>
      </c>
      <c r="C12" s="9">
        <v>798486</v>
      </c>
      <c r="D12" s="10"/>
      <c r="E12" s="9">
        <v>65945</v>
      </c>
      <c r="F12" s="9">
        <v>65964</v>
      </c>
      <c r="G12" s="10"/>
      <c r="H12" s="9">
        <v>362744</v>
      </c>
      <c r="I12" s="9">
        <v>362792</v>
      </c>
      <c r="J12" t="s">
        <v>22</v>
      </c>
      <c r="K12">
        <f>SUM(C12-B12+F12-E12+I12-H12)/2</f>
        <v>376.5</v>
      </c>
      <c r="L12">
        <f>SUM(C12-B12+F12-E12+I12-H12)</f>
        <v>753</v>
      </c>
      <c r="M12">
        <f>SUM(K12*0.04+K12)</f>
        <v>391.56</v>
      </c>
    </row>
    <row r="13" spans="1:13" ht="34.5" customHeight="1" x14ac:dyDescent="0.2">
      <c r="A13" s="1" t="s">
        <v>23</v>
      </c>
      <c r="B13" s="9">
        <v>798521</v>
      </c>
      <c r="C13" s="9">
        <v>798726</v>
      </c>
      <c r="D13" s="10"/>
      <c r="E13" s="9">
        <v>65969</v>
      </c>
      <c r="F13" s="9">
        <v>65990</v>
      </c>
      <c r="G13" s="10"/>
      <c r="H13" s="9">
        <v>362820</v>
      </c>
      <c r="I13" s="9">
        <v>362848</v>
      </c>
      <c r="J13" t="s">
        <v>24</v>
      </c>
      <c r="K13">
        <f>SUM(C13-B13+F13-E13+I13-H13)/2</f>
        <v>127</v>
      </c>
      <c r="L13">
        <f>SUM(C13-B13+F13-E13+I13-H13)</f>
        <v>254</v>
      </c>
      <c r="M13">
        <f>SUM(K13*0.04+K13)</f>
        <v>132.08000000000001</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workbookViewId="0">
      <selection activeCell="B9" sqref="B9:I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41820</v>
      </c>
      <c r="C3" s="2">
        <v>41824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798980</v>
      </c>
      <c r="C9" s="9">
        <v>799770</v>
      </c>
      <c r="D9" s="10"/>
      <c r="E9" s="9">
        <v>65999</v>
      </c>
      <c r="F9" s="9">
        <v>66018</v>
      </c>
      <c r="G9" s="10"/>
      <c r="H9" s="9">
        <v>362883</v>
      </c>
      <c r="I9" s="9">
        <v>362947</v>
      </c>
      <c r="J9" t="s">
        <v>16</v>
      </c>
      <c r="K9">
        <f>SUM(C9-B9+F9-E9+I9-H9)/2</f>
        <v>436.5</v>
      </c>
      <c r="L9">
        <f>SUM(C9-B9+F9-E9+I9-H9)</f>
        <v>873</v>
      </c>
      <c r="M9">
        <f>SUM(K9*0.04+K9)</f>
        <v>453.96</v>
      </c>
    </row>
    <row r="10" spans="1:13" ht="34.5" customHeight="1" x14ac:dyDescent="0.2">
      <c r="A10" s="1" t="s">
        <v>17</v>
      </c>
      <c r="B10" s="9">
        <v>799797</v>
      </c>
      <c r="C10" s="9">
        <v>800679</v>
      </c>
      <c r="D10" s="10"/>
      <c r="E10" s="9">
        <v>66022</v>
      </c>
      <c r="F10" s="9">
        <v>66044</v>
      </c>
      <c r="G10" s="10"/>
      <c r="H10" s="9">
        <v>362984</v>
      </c>
      <c r="I10" s="9">
        <v>363046</v>
      </c>
      <c r="J10" t="s">
        <v>18</v>
      </c>
      <c r="K10">
        <f>SUM(C10-B10+F10-E10+I10-H10)/2</f>
        <v>483</v>
      </c>
      <c r="L10">
        <f>SUM(C10-B10+F10-E10+I10-H10)</f>
        <v>966</v>
      </c>
      <c r="M10">
        <f>SUM(K10*0.04+K10)</f>
        <v>502.32</v>
      </c>
    </row>
    <row r="11" spans="1:13" ht="34.5" customHeight="1" x14ac:dyDescent="0.2">
      <c r="A11" s="1" t="s">
        <v>19</v>
      </c>
      <c r="B11" s="9">
        <v>800702</v>
      </c>
      <c r="C11" s="9">
        <v>801423</v>
      </c>
      <c r="D11" s="10"/>
      <c r="E11" s="9">
        <v>66055</v>
      </c>
      <c r="F11" s="9">
        <v>66092</v>
      </c>
      <c r="G11" s="10"/>
      <c r="H11" s="9">
        <v>363091</v>
      </c>
      <c r="I11" s="9">
        <v>363148</v>
      </c>
      <c r="J11" t="s">
        <v>20</v>
      </c>
      <c r="K11">
        <f>SUM(C11-B11+F11-E11+I11-H11)/2</f>
        <v>407.5</v>
      </c>
      <c r="L11">
        <f>SUM(C11-B11+F11-E11+I11-H11)</f>
        <v>815</v>
      </c>
      <c r="M11">
        <f>SUM(K11*0.04+K11)</f>
        <v>423.8</v>
      </c>
    </row>
    <row r="12" spans="1:13" ht="34.5" customHeight="1" x14ac:dyDescent="0.2">
      <c r="A12" s="1" t="s">
        <v>21</v>
      </c>
      <c r="B12" s="9">
        <v>801445</v>
      </c>
      <c r="C12" s="9">
        <v>802194</v>
      </c>
      <c r="D12" s="10"/>
      <c r="E12" s="9">
        <v>66098</v>
      </c>
      <c r="F12" s="9">
        <v>66126</v>
      </c>
      <c r="G12" s="10"/>
      <c r="H12" s="9">
        <v>363183</v>
      </c>
      <c r="I12" s="9">
        <v>363267</v>
      </c>
      <c r="J12" t="s">
        <v>22</v>
      </c>
      <c r="K12">
        <f>SUM(C12-B12+F12-E12+I12-H12)/2</f>
        <v>430.5</v>
      </c>
      <c r="L12">
        <f>SUM(C12-B12+F12-E12+I12-H12)</f>
        <v>861</v>
      </c>
      <c r="M12">
        <f>SUM(K12*0.04+K12)</f>
        <v>447.72</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21" workbookViewId="0">
      <selection activeCell="B56" sqref="B56"/>
    </sheetView>
  </sheetViews>
  <sheetFormatPr defaultRowHeight="12.75" x14ac:dyDescent="0.2"/>
  <cols>
    <col min="1" max="1" width="20.7109375" customWidth="1"/>
    <col min="2" max="2" width="21.42578125" customWidth="1"/>
    <col min="3" max="3" width="15.28515625" customWidth="1"/>
    <col min="4" max="4" width="12.28515625" customWidth="1"/>
  </cols>
  <sheetData>
    <row r="1" spans="1:4" ht="15" x14ac:dyDescent="0.2">
      <c r="A1" s="11" t="s">
        <v>27</v>
      </c>
      <c r="B1" s="11" t="s">
        <v>28</v>
      </c>
      <c r="C1" s="11" t="s">
        <v>23</v>
      </c>
      <c r="D1" s="12" t="s">
        <v>57</v>
      </c>
    </row>
    <row r="2" spans="1:4" ht="15" x14ac:dyDescent="0.2">
      <c r="A2" s="13" t="s">
        <v>79</v>
      </c>
      <c r="B2" s="14">
        <v>1827.7257142857143</v>
      </c>
      <c r="C2" s="14">
        <v>771.42000000000007</v>
      </c>
      <c r="D2" s="15">
        <f>AVERAGE(B2:C2)</f>
        <v>1299.5728571428572</v>
      </c>
    </row>
    <row r="3" spans="1:4" ht="15" x14ac:dyDescent="0.2">
      <c r="A3" s="13" t="s">
        <v>29</v>
      </c>
      <c r="B3" s="14">
        <v>1573.9749999999999</v>
      </c>
      <c r="C3" s="14">
        <v>856.57</v>
      </c>
      <c r="D3" s="15">
        <f t="shared" ref="D3:D31" si="0">AVERAGE(B3:C3)</f>
        <v>1215.2725</v>
      </c>
    </row>
    <row r="4" spans="1:4" ht="15" x14ac:dyDescent="0.2">
      <c r="A4" s="13" t="s">
        <v>30</v>
      </c>
      <c r="B4" s="14">
        <v>2076.8149999999996</v>
      </c>
      <c r="C4" s="14">
        <v>900.64</v>
      </c>
      <c r="D4" s="15">
        <f t="shared" si="0"/>
        <v>1488.7274999999997</v>
      </c>
    </row>
    <row r="5" spans="1:4" ht="15" x14ac:dyDescent="0.2">
      <c r="A5" s="13" t="s">
        <v>31</v>
      </c>
      <c r="B5" s="14">
        <v>1297.5368421052631</v>
      </c>
      <c r="C5" s="14">
        <v>597.35</v>
      </c>
      <c r="D5" s="15">
        <f t="shared" si="0"/>
        <v>947.44342105263149</v>
      </c>
    </row>
    <row r="6" spans="1:4" ht="15" x14ac:dyDescent="0.2">
      <c r="A6" s="13" t="s">
        <v>32</v>
      </c>
      <c r="B6" s="14">
        <v>1955.964705882353</v>
      </c>
      <c r="C6" s="14">
        <v>625.14400000000001</v>
      </c>
      <c r="D6" s="15">
        <f t="shared" si="0"/>
        <v>1290.5543529411766</v>
      </c>
    </row>
    <row r="7" spans="1:4" ht="15" x14ac:dyDescent="0.2">
      <c r="A7" s="13" t="s">
        <v>33</v>
      </c>
      <c r="B7" s="14">
        <v>869.22588235294131</v>
      </c>
      <c r="C7" s="14">
        <v>278.33</v>
      </c>
      <c r="D7" s="15">
        <f t="shared" si="0"/>
        <v>573.77794117647068</v>
      </c>
    </row>
    <row r="8" spans="1:4" ht="15" x14ac:dyDescent="0.2">
      <c r="A8" s="13" t="s">
        <v>34</v>
      </c>
      <c r="B8" s="14">
        <v>1051.9311111111112</v>
      </c>
      <c r="C8" s="14">
        <v>360.62</v>
      </c>
      <c r="D8" s="15">
        <f t="shared" si="0"/>
        <v>706.27555555555568</v>
      </c>
    </row>
    <row r="9" spans="1:4" ht="15" x14ac:dyDescent="0.2">
      <c r="A9" s="13" t="s">
        <v>35</v>
      </c>
      <c r="B9" s="14">
        <v>925.7223529411765</v>
      </c>
      <c r="C9" s="14">
        <v>323.64800000000002</v>
      </c>
      <c r="D9" s="15">
        <f t="shared" si="0"/>
        <v>624.6851764705882</v>
      </c>
    </row>
    <row r="10" spans="1:4" ht="15" x14ac:dyDescent="0.2">
      <c r="A10" s="13" t="s">
        <v>36</v>
      </c>
      <c r="B10" s="14">
        <v>1238.9577777777779</v>
      </c>
      <c r="C10" s="14">
        <v>527.79999999999995</v>
      </c>
      <c r="D10" s="15">
        <f t="shared" si="0"/>
        <v>883.37888888888892</v>
      </c>
    </row>
    <row r="11" spans="1:4" ht="15" x14ac:dyDescent="0.2">
      <c r="A11" s="13" t="s">
        <v>37</v>
      </c>
      <c r="B11" s="14">
        <v>2107.1266666666661</v>
      </c>
      <c r="C11" s="14">
        <v>1109.42</v>
      </c>
      <c r="D11" s="15">
        <f t="shared" si="0"/>
        <v>1608.2733333333331</v>
      </c>
    </row>
    <row r="12" spans="1:4" ht="15" x14ac:dyDescent="0.2">
      <c r="A12" s="13" t="s">
        <v>38</v>
      </c>
      <c r="B12" s="14">
        <v>2003.1179999999997</v>
      </c>
      <c r="C12" s="14">
        <v>840.84</v>
      </c>
      <c r="D12" s="15">
        <f t="shared" si="0"/>
        <v>1421.9789999999998</v>
      </c>
    </row>
    <row r="13" spans="1:4" ht="15" x14ac:dyDescent="0.2">
      <c r="A13" s="13" t="s">
        <v>39</v>
      </c>
      <c r="B13" s="14">
        <v>1805.9311111111112</v>
      </c>
      <c r="C13" s="14">
        <v>800.28</v>
      </c>
      <c r="D13" s="15">
        <f t="shared" si="0"/>
        <v>1303.1055555555556</v>
      </c>
    </row>
    <row r="14" spans="1:4" ht="15" x14ac:dyDescent="0.2">
      <c r="A14" s="13" t="s">
        <v>78</v>
      </c>
      <c r="B14" s="14">
        <v>1079.8839999999998</v>
      </c>
      <c r="C14" s="14">
        <v>401.26666666666665</v>
      </c>
      <c r="D14" s="15">
        <f t="shared" si="0"/>
        <v>740.57533333333322</v>
      </c>
    </row>
    <row r="15" spans="1:4" ht="15" x14ac:dyDescent="0.2">
      <c r="A15" s="13" t="s">
        <v>40</v>
      </c>
      <c r="B15" s="14">
        <v>1392.1011764705884</v>
      </c>
      <c r="C15" s="14">
        <v>744.25</v>
      </c>
      <c r="D15" s="15">
        <f t="shared" si="0"/>
        <v>1068.1755882352941</v>
      </c>
    </row>
    <row r="16" spans="1:4" ht="15" x14ac:dyDescent="0.2">
      <c r="A16" s="13" t="s">
        <v>41</v>
      </c>
      <c r="B16" s="14">
        <v>1823.3799999999999</v>
      </c>
      <c r="C16" s="14">
        <v>921.05</v>
      </c>
      <c r="D16" s="15">
        <f t="shared" si="0"/>
        <v>1372.2149999999999</v>
      </c>
    </row>
    <row r="17" spans="1:4" ht="15" x14ac:dyDescent="0.2">
      <c r="A17" s="13" t="s">
        <v>42</v>
      </c>
      <c r="B17" s="14">
        <v>1254.7873684210526</v>
      </c>
      <c r="C17" s="14">
        <v>438.75</v>
      </c>
      <c r="D17" s="15">
        <f t="shared" si="0"/>
        <v>846.76868421052632</v>
      </c>
    </row>
    <row r="18" spans="1:4" ht="15" x14ac:dyDescent="0.2">
      <c r="A18" s="13" t="s">
        <v>43</v>
      </c>
      <c r="B18" s="14">
        <v>1840.54</v>
      </c>
      <c r="C18" s="14">
        <v>939.53600000000006</v>
      </c>
      <c r="D18" s="15">
        <f t="shared" si="0"/>
        <v>1390.038</v>
      </c>
    </row>
    <row r="19" spans="1:4" ht="15" x14ac:dyDescent="0.2">
      <c r="A19" s="13" t="s">
        <v>44</v>
      </c>
      <c r="B19" s="14">
        <v>791.62352941176471</v>
      </c>
      <c r="C19" s="14">
        <v>291.97999999999996</v>
      </c>
      <c r="D19" s="15">
        <f t="shared" si="0"/>
        <v>541.80176470588231</v>
      </c>
    </row>
    <row r="20" spans="1:4" ht="15" x14ac:dyDescent="0.2">
      <c r="A20" s="13" t="s">
        <v>45</v>
      </c>
      <c r="B20" s="14">
        <v>886.04000000000008</v>
      </c>
      <c r="C20" s="14">
        <v>282.87999999999994</v>
      </c>
      <c r="D20" s="15">
        <f t="shared" si="0"/>
        <v>584.46</v>
      </c>
    </row>
    <row r="21" spans="1:4" ht="15" x14ac:dyDescent="0.2">
      <c r="A21" s="13" t="s">
        <v>46</v>
      </c>
      <c r="B21" s="14">
        <v>840.56</v>
      </c>
      <c r="C21" s="14">
        <v>274.66399999999999</v>
      </c>
      <c r="D21" s="15">
        <f t="shared" si="0"/>
        <v>557.61199999999997</v>
      </c>
    </row>
    <row r="22" spans="1:4" ht="15" x14ac:dyDescent="0.2">
      <c r="A22" s="13" t="s">
        <v>47</v>
      </c>
      <c r="B22" s="14">
        <v>1139.5936842105264</v>
      </c>
      <c r="C22" s="14">
        <v>504.01</v>
      </c>
      <c r="D22" s="15">
        <f t="shared" si="0"/>
        <v>821.80184210526318</v>
      </c>
    </row>
    <row r="23" spans="1:4" ht="15" x14ac:dyDescent="0.2">
      <c r="A23" s="13" t="s">
        <v>48</v>
      </c>
      <c r="B23" s="14">
        <v>2068.5294117647059</v>
      </c>
      <c r="C23" s="14">
        <v>1456.7280000000001</v>
      </c>
      <c r="D23" s="15">
        <f t="shared" si="0"/>
        <v>1762.628705882353</v>
      </c>
    </row>
    <row r="24" spans="1:4" ht="15" x14ac:dyDescent="0.2">
      <c r="A24" s="13" t="s">
        <v>49</v>
      </c>
      <c r="B24" s="14">
        <v>1979.1200000000001</v>
      </c>
      <c r="C24" s="14">
        <v>998.79</v>
      </c>
      <c r="D24" s="15">
        <f t="shared" si="0"/>
        <v>1488.9549999999999</v>
      </c>
    </row>
    <row r="25" spans="1:4" ht="15" x14ac:dyDescent="0.2">
      <c r="A25" s="13" t="s">
        <v>50</v>
      </c>
      <c r="B25" s="14">
        <v>1774.9622222222226</v>
      </c>
      <c r="C25" s="14">
        <v>478.65999999999997</v>
      </c>
      <c r="D25" s="15">
        <f t="shared" si="0"/>
        <v>1126.8111111111114</v>
      </c>
    </row>
    <row r="26" spans="1:4" ht="15" x14ac:dyDescent="0.2">
      <c r="A26" s="13" t="s">
        <v>77</v>
      </c>
      <c r="B26" s="14">
        <v>980.25777777777796</v>
      </c>
      <c r="C26" s="14">
        <v>380.29333333333335</v>
      </c>
      <c r="D26" s="15">
        <f t="shared" si="0"/>
        <v>680.27555555555568</v>
      </c>
    </row>
    <row r="27" spans="1:4" ht="15" x14ac:dyDescent="0.2">
      <c r="A27" s="13" t="s">
        <v>51</v>
      </c>
      <c r="B27" s="14">
        <v>1285.4977777777779</v>
      </c>
      <c r="C27" s="14">
        <v>742.95</v>
      </c>
      <c r="D27" s="15">
        <f t="shared" si="0"/>
        <v>1014.223888888889</v>
      </c>
    </row>
    <row r="28" spans="1:4" ht="15" x14ac:dyDescent="0.2">
      <c r="A28" s="13" t="s">
        <v>52</v>
      </c>
      <c r="B28" s="14">
        <v>1637.4188235294121</v>
      </c>
      <c r="C28" s="14">
        <v>849.29</v>
      </c>
      <c r="D28" s="15">
        <f t="shared" si="0"/>
        <v>1243.3544117647061</v>
      </c>
    </row>
    <row r="29" spans="1:4" ht="15" x14ac:dyDescent="0.2">
      <c r="A29" s="13" t="s">
        <v>53</v>
      </c>
      <c r="B29" s="16">
        <v>1566.9999999999998</v>
      </c>
      <c r="C29" s="16">
        <v>582.91999999999996</v>
      </c>
      <c r="D29" s="15">
        <f t="shared" si="0"/>
        <v>1074.9599999999998</v>
      </c>
    </row>
    <row r="30" spans="1:4" ht="15" x14ac:dyDescent="0.2">
      <c r="A30" s="13" t="s">
        <v>54</v>
      </c>
      <c r="B30" s="16">
        <v>1493.6847058823528</v>
      </c>
      <c r="C30" s="16">
        <v>658.84</v>
      </c>
      <c r="D30" s="15">
        <f t="shared" si="0"/>
        <v>1076.2623529411765</v>
      </c>
    </row>
    <row r="31" spans="1:4" ht="15" x14ac:dyDescent="0.2">
      <c r="A31" s="13" t="s">
        <v>55</v>
      </c>
      <c r="B31" s="16">
        <v>592.45333333333338</v>
      </c>
      <c r="C31" s="16">
        <v>210.99</v>
      </c>
      <c r="D31" s="15">
        <f t="shared" si="0"/>
        <v>401.72166666666669</v>
      </c>
    </row>
    <row r="32" spans="1:4" ht="15" x14ac:dyDescent="0.2">
      <c r="A32" s="13" t="s">
        <v>56</v>
      </c>
      <c r="B32" s="16">
        <v>689.48749999999995</v>
      </c>
      <c r="C32" s="16">
        <v>234</v>
      </c>
      <c r="D32" s="15">
        <f>AVERAGE(B32:C32)</f>
        <v>461.74374999999998</v>
      </c>
    </row>
    <row r="33" spans="1:4" ht="15" x14ac:dyDescent="0.2">
      <c r="A33" s="13" t="s">
        <v>58</v>
      </c>
      <c r="B33" s="16">
        <f>AVERAGE('07-02-2012'!M9:M12,'07-09-2012'!M9:M12,'07-16-2012'!M9:M12,'07-23-2012'!M9:M12,'07-30-2012'!M9)</f>
        <v>627.91529411764714</v>
      </c>
      <c r="C33" s="16">
        <f>AVERAGE('07-02-2012'!M13,'07-09-2012'!M13,'07-16-2012'!M13,'07-23-2012'!M9:M13)</f>
        <v>509.21</v>
      </c>
      <c r="D33" s="15">
        <f t="shared" ref="D33:D51" si="1">AVERAGE(B33:C33)</f>
        <v>568.56264705882359</v>
      </c>
    </row>
    <row r="34" spans="1:4" ht="15" x14ac:dyDescent="0.2">
      <c r="A34" s="13" t="s">
        <v>59</v>
      </c>
      <c r="B34" s="16">
        <f>AVERAGE('07-30-2012'!M10:M12,'08-06-2012'!M9:M12,'08-13-2012'!M9:M12,'08-20-2012'!M9:M12,'08-27-2012'!M9:M12)</f>
        <v>836.24210526315801</v>
      </c>
      <c r="C34" s="16">
        <f>AVERAGE('07-30-2012'!M13,'08-06-2012'!M13,'08-13-2012'!M13,'08-20-2012'!M13,'08-27-2012'!M13)</f>
        <v>535.6</v>
      </c>
      <c r="D34" s="15">
        <f t="shared" si="1"/>
        <v>685.92105263157896</v>
      </c>
    </row>
    <row r="35" spans="1:4" ht="15" x14ac:dyDescent="0.2">
      <c r="A35" s="13" t="s">
        <v>60</v>
      </c>
      <c r="B35" s="16">
        <f>AVERAGE('09-03-2012'!M9:M12,'09-10-2012'!M9:M12,'09-17-2012'!M9:M12,'09-24-2012'!M9:M12)</f>
        <v>1659.3850000000002</v>
      </c>
      <c r="C35" s="16">
        <f>AVERAGE('09-03-2012'!M13,'09-10-2012'!M13,'09-17-2012'!M13,'09-24-2012'!M13)</f>
        <v>835.38000000000011</v>
      </c>
      <c r="D35" s="15">
        <f t="shared" si="1"/>
        <v>1247.3825000000002</v>
      </c>
    </row>
    <row r="36" spans="1:4" ht="15" x14ac:dyDescent="0.2">
      <c r="A36" s="13" t="s">
        <v>61</v>
      </c>
      <c r="B36" s="16">
        <f>AVERAGE('10-01-2012'!M9:M12,'10-08-2012'!M9:M12,'10-15-2012'!M9:M12,'10-22-2012'!M9:M12,'10-29-2012'!M9:M11)</f>
        <v>1544.1263157894737</v>
      </c>
      <c r="C36" s="16">
        <f>AVERAGE('10-01-2012'!M13,'10-08-2012'!M13,'10-15-2012'!M13,'10-22-2012'!M13)</f>
        <v>704.08</v>
      </c>
      <c r="D36" s="15">
        <f t="shared" si="1"/>
        <v>1124.1031578947368</v>
      </c>
    </row>
    <row r="37" spans="1:4" ht="15" x14ac:dyDescent="0.2">
      <c r="A37" s="13" t="s">
        <v>62</v>
      </c>
      <c r="B37" s="16">
        <f>AVERAGE('10-29-2012'!M12,'11-05-2012'!M9:M12,'11-12-2012'!M9:M12,'11-19-2012'!M9:M12,'11-26-2012'!M9:M11)</f>
        <v>1241.5650000000001</v>
      </c>
      <c r="C37" s="16">
        <f>AVERAGE('10-29-2012'!M13,'11-05-2012'!M13,'11-12-2012'!M13,'11-19-2012'!M13,'11-26-2012'!M13)</f>
        <v>789.87999999999988</v>
      </c>
      <c r="D37" s="15">
        <f t="shared" si="1"/>
        <v>1015.7225</v>
      </c>
    </row>
    <row r="38" spans="1:4" ht="15" x14ac:dyDescent="0.2">
      <c r="A38" s="13" t="s">
        <v>75</v>
      </c>
      <c r="B38" s="16">
        <f>AVERAGE('12-03-2012'!M9:M12,'12-10-2012'!M9:M12,'12-17-2012'!M9:M10)</f>
        <v>883.53199999999993</v>
      </c>
      <c r="C38" s="17">
        <f>AVERAGE('12-03-2012'!M13,'12-10-2012'!M13)</f>
        <v>404.82000000000005</v>
      </c>
      <c r="D38" s="15">
        <f t="shared" si="1"/>
        <v>644.17599999999993</v>
      </c>
    </row>
    <row r="39" spans="1:4" ht="15" x14ac:dyDescent="0.2">
      <c r="A39" s="13" t="s">
        <v>63</v>
      </c>
      <c r="B39" s="16">
        <f>AVERAGE('12-31-2012'!M11:M12,'01-07-2013'!M9:M12,'01-14-2013'!M9:M12,'01-21-2013'!M9:M12,'01-28-2013'!M9:M12)</f>
        <v>1086.9155555555556</v>
      </c>
      <c r="C39" s="16">
        <f>AVERAGE('12-31-2012'!M13,'01-07-2013'!M13,'01-14-2013'!M13,'01-21-2013'!M13)</f>
        <v>554.83999999999992</v>
      </c>
      <c r="D39" s="15">
        <f t="shared" si="1"/>
        <v>820.87777777777774</v>
      </c>
    </row>
    <row r="40" spans="1:4" ht="15" x14ac:dyDescent="0.2">
      <c r="A40" s="13" t="s">
        <v>64</v>
      </c>
      <c r="B40" s="16">
        <f>AVERAGE('02-04-2013'!M9:M12,'02-11-2013'!M9:M12,'02-18-2013'!M9:M12,'02-25-2013'!M9:M12)</f>
        <v>1353.8524999999997</v>
      </c>
      <c r="C40" s="16">
        <f>AVERAGE('01-28-2013'!M13,'02-04-2013'!M13,'02-11-2013'!M13,'02-18-2013'!M13)</f>
        <v>644.54</v>
      </c>
      <c r="D40" s="15">
        <f t="shared" si="1"/>
        <v>999.19624999999985</v>
      </c>
    </row>
    <row r="41" spans="1:4" ht="15" x14ac:dyDescent="0.2">
      <c r="A41" s="13" t="s">
        <v>65</v>
      </c>
      <c r="B41" s="16">
        <f>AVERAGE('03-11-2013'!M9:M12,'03-18-2013'!M9:M12,'03-25-2013'!M9:M12)</f>
        <v>1303.8566666666666</v>
      </c>
      <c r="C41" s="16">
        <f>AVERAGE('02-25-2013'!M13,'03-11-2013'!M13,'03-18-2013'!M13,'03-25-2013'!M13)</f>
        <v>524.03</v>
      </c>
      <c r="D41" s="15">
        <f t="shared" si="1"/>
        <v>913.94333333333327</v>
      </c>
    </row>
    <row r="42" spans="1:4" ht="15" x14ac:dyDescent="0.2">
      <c r="A42" s="13" t="s">
        <v>66</v>
      </c>
      <c r="B42" s="16">
        <f>AVERAGE('04-01-2013'!M9:M12,'04-08-2013'!M9:M12,'04-15-2013'!M9:M12,'04-22-2013'!M9:M12,'04-29-2013'!M9:M10)</f>
        <v>1264.5533333333333</v>
      </c>
      <c r="C42" s="16">
        <f>AVERAGE('04-01-2013'!M13,'04-08-2013'!M13,'04-15-2013'!M13,'04-22-2013'!M13)</f>
        <v>594.88</v>
      </c>
      <c r="D42" s="15">
        <f t="shared" si="1"/>
        <v>929.7166666666667</v>
      </c>
    </row>
    <row r="43" spans="1:4" ht="15" x14ac:dyDescent="0.2">
      <c r="A43" s="13" t="s">
        <v>67</v>
      </c>
      <c r="B43" s="16">
        <f>AVERAGE('04-29-2013'!M11:M12,'05-06-2013'!M9:M12,'05-13-2013'!M9:M12,'05-20-2013'!M9:M12,'05-27-2013'!M9:M11)</f>
        <v>626.6</v>
      </c>
      <c r="C43" s="16">
        <f>AVERAGE('04-29-2013'!M13,'05-06-2013'!M13,'05-13-2013'!M13,'05-20-2013'!M13,'05-27-2013'!M13)</f>
        <v>180.12800000000001</v>
      </c>
      <c r="D43" s="15">
        <f t="shared" si="1"/>
        <v>403.36400000000003</v>
      </c>
    </row>
    <row r="44" spans="1:4" ht="15" x14ac:dyDescent="0.2">
      <c r="A44" s="13" t="s">
        <v>68</v>
      </c>
      <c r="B44" s="16">
        <f>AVERAGE('06-03-2013'!M9:M12,'06-10-2013'!M9:M12,'06-17-2013'!M9:M12,'06-24-2013'!M9:M12)</f>
        <v>593.87250000000006</v>
      </c>
      <c r="C44" s="16">
        <f>AVERAGE('06-03-2013'!M13,'06-10-2013'!M13,'06-17-2013'!M13,'06-24-2013'!M13)</f>
        <v>202.41</v>
      </c>
      <c r="D44" s="15">
        <f t="shared" si="1"/>
        <v>398.14125000000001</v>
      </c>
    </row>
    <row r="45" spans="1:4" ht="15" x14ac:dyDescent="0.2">
      <c r="A45" s="13" t="s">
        <v>69</v>
      </c>
      <c r="B45" s="16">
        <f>AVERAGE('07-01-2013'!M9:M12,'07-08-2013'!M9:M12,'07-15-2013'!M9:M12,'07-22-2013'!M9:M12,'07-29-2013'!M9:M11)</f>
        <v>521.2589473684211</v>
      </c>
      <c r="C45" s="16">
        <f>AVERAGE('07-01-2013'!M13,'07-08-2013'!M13,'07-15-2013'!M13,'07-22-2013'!M13)</f>
        <v>190.19</v>
      </c>
      <c r="D45" s="15">
        <f t="shared" si="1"/>
        <v>355.72447368421058</v>
      </c>
    </row>
    <row r="46" spans="1:4" ht="15" x14ac:dyDescent="0.2">
      <c r="A46" s="13" t="s">
        <v>70</v>
      </c>
      <c r="B46" s="16">
        <f>AVERAGE('07-29-2013'!M12,'08-05-2013'!M9:M12,'08-12-2013'!M9:M12,'08-19-2013'!M9:M12,'08-26-2013'!M9:M12)</f>
        <v>999.19529411764699</v>
      </c>
      <c r="C46" s="16">
        <f>AVERAGE('07-29-2013'!M13,'08-05-2013'!M13,'08-12-2013'!M13,'08-19-2013'!M13,'08-26-2013'!M13)</f>
        <v>383.76000000000005</v>
      </c>
      <c r="D46" s="15">
        <f t="shared" si="1"/>
        <v>691.47764705882355</v>
      </c>
    </row>
    <row r="47" spans="1:4" ht="15" x14ac:dyDescent="0.2">
      <c r="A47" s="13" t="s">
        <v>71</v>
      </c>
      <c r="B47" s="16">
        <f>AVERAGE('09-02-2013'!M10:M12,'09-09-2013'!M9:M12,'09-16-2013'!M9:M12,'09-23-2013'!M9:M12,'09-30-2013'!M9)</f>
        <v>1708.46</v>
      </c>
      <c r="C47" s="16">
        <f>AVERAGE('09-02-2013'!M13,'09-09-2013'!M13,'09-16-2013'!M13,'09-23-2013'!M13)</f>
        <v>794.56000000000006</v>
      </c>
      <c r="D47" s="15">
        <f t="shared" si="1"/>
        <v>1251.51</v>
      </c>
    </row>
    <row r="48" spans="1:4" ht="15" x14ac:dyDescent="0.2">
      <c r="A48" s="13" t="s">
        <v>72</v>
      </c>
      <c r="B48" s="16">
        <f>AVERAGE('09-30-2013'!M10:M12,'10-07-2013'!M9:M12,'10-14-2013'!M9:M12,'10-21-2013'!M9:M12,'10-28-2013'!M9:M12)</f>
        <v>1639.341052631579</v>
      </c>
      <c r="C48" s="16">
        <f>AVERAGE('09-30-2013'!M13,'10-07-2013'!M13,'10-14-2013'!M13,'10-21-2013'!M13)</f>
        <v>561.73</v>
      </c>
      <c r="D48" s="15">
        <f t="shared" si="1"/>
        <v>1100.5355263157894</v>
      </c>
    </row>
    <row r="49" spans="1:4" ht="15" x14ac:dyDescent="0.2">
      <c r="A49" s="13" t="s">
        <v>73</v>
      </c>
      <c r="B49" s="16">
        <f>AVERAGE('11-04-2013'!M9:M12,'11-11-2013'!M9:M12,'11-18-2013'!M9:M12,'11-25-2013'!M9:M12)</f>
        <v>1360.905</v>
      </c>
      <c r="C49" s="16">
        <f>AVERAGE('10-28-2013'!M13,'11-04-2013'!M13,'11-11-2013'!M13,'11-18-2013'!M13,'11-25-2013'!M13)</f>
        <v>507.93600000000004</v>
      </c>
      <c r="D49" s="15">
        <f t="shared" si="1"/>
        <v>934.42049999999995</v>
      </c>
    </row>
    <row r="50" spans="1:4" ht="15" x14ac:dyDescent="0.2">
      <c r="A50" s="13" t="s">
        <v>76</v>
      </c>
      <c r="B50" s="16">
        <f>AVERAGE('12-02-2013'!M9:M12,'12-09-2013'!M9:M12,'12-16-2013'!M9:M10)</f>
        <v>1003.3920000000001</v>
      </c>
      <c r="C50" s="16">
        <f>AVERAGE('12-02-2013'!M13,'12-09-2013'!M13)</f>
        <v>346.58</v>
      </c>
      <c r="D50" s="15">
        <f t="shared" si="1"/>
        <v>674.98599999999999</v>
      </c>
    </row>
    <row r="51" spans="1:4" ht="15" x14ac:dyDescent="0.2">
      <c r="A51" s="13" t="s">
        <v>74</v>
      </c>
      <c r="B51" s="16">
        <f>AVERAGE('12-30-2013'!M12,'01-06-2014'!M9:M12,'01-13-2014'!M9:M12,'01-20-2014'!M9:M12,'01-27-2014'!M9:M12)</f>
        <v>1213.1294117647058</v>
      </c>
      <c r="C51" s="16">
        <f>AVERAGE('12-30-2013'!M13,'01-06-2014'!M13,'01-13-2014'!M13,'01-20-2014'!M13,'01-27-2014'!M13)</f>
        <v>515.94399999999996</v>
      </c>
      <c r="D51" s="15">
        <f t="shared" si="1"/>
        <v>864.53670588235286</v>
      </c>
    </row>
    <row r="52" spans="1:4" ht="15" x14ac:dyDescent="0.2">
      <c r="A52" s="13" t="s">
        <v>81</v>
      </c>
      <c r="B52" s="16">
        <f>AVERAGE('02-03-2014'!M9:M12,'02-10-2014'!M9:M12,'02-17-2014'!M9:M12,'02-24-2014'!M9:M12)</f>
        <v>1389.7650000000001</v>
      </c>
      <c r="C52" s="16">
        <f>AVERAGE('02-03-2014'!M13,'02-10-2014'!M13,'02-17-2014'!M13,'02-24-2014'!M13)</f>
        <v>478.53</v>
      </c>
      <c r="D52" s="15">
        <f t="shared" ref="D52:D53" si="2">AVERAGE(B52:C52)</f>
        <v>934.14750000000004</v>
      </c>
    </row>
    <row r="53" spans="1:4" ht="15" customHeight="1" x14ac:dyDescent="0.2">
      <c r="A53" s="13" t="s">
        <v>82</v>
      </c>
      <c r="B53" s="16">
        <f>AVERAGE('03-03-2014'!M9:M12,'03-10-2014'!M9:M12,'03-17-2014'!M9:M12,'03-25-2014'!M9:M12,'03-31-2014'!M9)</f>
        <v>952.73176470588226</v>
      </c>
      <c r="C53" s="16">
        <f>AVERAGE('03-03-2014'!M13,'03-10-2014'!M13,'03-17-2014'!M13,'03-25-2014'!M13)</f>
        <v>300.69</v>
      </c>
      <c r="D53" s="15">
        <f t="shared" si="2"/>
        <v>626.7108823529411</v>
      </c>
    </row>
    <row r="54" spans="1:4" ht="15" x14ac:dyDescent="0.2">
      <c r="A54" s="13" t="s">
        <v>83</v>
      </c>
      <c r="B54" s="16">
        <f>AVERAGE('03-31-2014'!M10:M12,'04-07-2014'!M9:M12,'04-14-2014'!M9:M12,'04-21-2014'!M9:M12,'04-28-2014'!M9:M11)</f>
        <v>1287</v>
      </c>
      <c r="C54" s="16">
        <f>AVERAGE('03-31-2014'!M13,'04-07-2014'!M13,'04-14-2014'!M13,'04-21-2014'!M13)</f>
        <v>555.62</v>
      </c>
      <c r="D54" s="15">
        <f t="shared" ref="D54" si="3">AVERAGE(B54:C54)</f>
        <v>921.31</v>
      </c>
    </row>
    <row r="55" spans="1:4" ht="15" x14ac:dyDescent="0.2">
      <c r="A55" s="13" t="s">
        <v>85</v>
      </c>
      <c r="B55" s="16">
        <f>AVERAGE('04-28-2014'!M12,'05-05-2014'!M9:M12,'05-12-2014'!M9:M12,'05-19-2014'!M9:M12,'05-26-2014'!M9:M12)</f>
        <v>455.94823529411758</v>
      </c>
      <c r="C55" s="16">
        <f>AVERAGE('04-28-2014'!M13,'05-05-2014'!M13,'05-12-2014'!M13,'05-19-2014'!M13,'05-26-2014'!M13)</f>
        <v>158.184</v>
      </c>
      <c r="D55" s="15">
        <f>SUM(B55:C55)</f>
        <v>614.13223529411755</v>
      </c>
    </row>
    <row r="56" spans="1:4" ht="15" x14ac:dyDescent="0.2">
      <c r="A56" s="13" t="s">
        <v>86</v>
      </c>
      <c r="B56" s="16">
        <f>AVERAGE('06-02-2014'!M9:M12,'06-09-2014'!M9:M12,'06-16-2014'!M9:M12,'06-23-2014'!M9:M12,'06-30-2014'!M9)</f>
        <v>459.2211764705882</v>
      </c>
      <c r="C56" s="16">
        <f>AVERAGE('06-02-2014'!M13,'06-09-2014'!M13,'06-16-2014'!M13,'06-23-2014'!M13)</f>
        <v>159.25</v>
      </c>
      <c r="D56" s="15">
        <f>SUM(B56:C56)</f>
        <v>618.47117647058826</v>
      </c>
    </row>
  </sheetData>
  <printOptions horizontalCentered="1" verticalCentered="1"/>
  <pageMargins left="0.2" right="0.2" top="0.2" bottom="0.2" header="0.2" footer="0.2"/>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E56"/>
  <sheetViews>
    <sheetView topLeftCell="A20" workbookViewId="0">
      <selection activeCell="B56" sqref="B56"/>
    </sheetView>
  </sheetViews>
  <sheetFormatPr defaultRowHeight="12.75" x14ac:dyDescent="0.2"/>
  <cols>
    <col min="1" max="1" width="20.7109375" customWidth="1"/>
    <col min="2" max="2" width="21.42578125" customWidth="1"/>
    <col min="3" max="3" width="15.28515625" customWidth="1"/>
    <col min="4" max="4" width="12.28515625" customWidth="1"/>
  </cols>
  <sheetData>
    <row r="1" spans="1:4" ht="15" x14ac:dyDescent="0.2">
      <c r="A1" s="11" t="s">
        <v>27</v>
      </c>
      <c r="B1" s="11" t="s">
        <v>28</v>
      </c>
      <c r="C1" s="11" t="s">
        <v>23</v>
      </c>
      <c r="D1" s="12" t="s">
        <v>80</v>
      </c>
    </row>
    <row r="2" spans="1:4" ht="15" x14ac:dyDescent="0.2">
      <c r="A2" s="13" t="s">
        <v>79</v>
      </c>
      <c r="B2" s="14">
        <v>12794.08</v>
      </c>
      <c r="C2" s="14">
        <v>1542.8400000000001</v>
      </c>
      <c r="D2" s="15">
        <f t="shared" ref="D2:D32" si="0">SUM(B2:C2)</f>
        <v>14336.92</v>
      </c>
    </row>
    <row r="3" spans="1:4" ht="15" x14ac:dyDescent="0.2">
      <c r="A3" s="13" t="s">
        <v>29</v>
      </c>
      <c r="B3" s="14">
        <v>25183.599999999999</v>
      </c>
      <c r="C3" s="14">
        <v>3426.28</v>
      </c>
      <c r="D3" s="15">
        <f t="shared" si="0"/>
        <v>28609.879999999997</v>
      </c>
    </row>
    <row r="4" spans="1:4" ht="15" x14ac:dyDescent="0.2">
      <c r="A4" s="13" t="s">
        <v>30</v>
      </c>
      <c r="B4" s="14">
        <v>33229.039999999994</v>
      </c>
      <c r="C4" s="14">
        <v>3602.56</v>
      </c>
      <c r="D4" s="15">
        <f t="shared" si="0"/>
        <v>36831.599999999991</v>
      </c>
    </row>
    <row r="5" spans="1:4" ht="15" x14ac:dyDescent="0.2">
      <c r="A5" s="13" t="s">
        <v>31</v>
      </c>
      <c r="B5" s="14">
        <v>24653.199999999997</v>
      </c>
      <c r="C5" s="14">
        <v>2389.4</v>
      </c>
      <c r="D5" s="15">
        <f t="shared" si="0"/>
        <v>27042.6</v>
      </c>
    </row>
    <row r="6" spans="1:4" ht="15" x14ac:dyDescent="0.2">
      <c r="A6" s="13" t="s">
        <v>32</v>
      </c>
      <c r="B6" s="14">
        <v>33251.4</v>
      </c>
      <c r="C6" s="14">
        <v>3125.72</v>
      </c>
      <c r="D6" s="15">
        <f t="shared" si="0"/>
        <v>36377.120000000003</v>
      </c>
    </row>
    <row r="7" spans="1:4" ht="15" x14ac:dyDescent="0.2">
      <c r="A7" s="13" t="s">
        <v>33</v>
      </c>
      <c r="B7" s="14">
        <v>14776.840000000002</v>
      </c>
      <c r="C7" s="14">
        <v>1113.32</v>
      </c>
      <c r="D7" s="15">
        <f t="shared" si="0"/>
        <v>15890.160000000002</v>
      </c>
    </row>
    <row r="8" spans="1:4" ht="15" x14ac:dyDescent="0.2">
      <c r="A8" s="13" t="s">
        <v>34</v>
      </c>
      <c r="B8" s="14">
        <v>18934.760000000002</v>
      </c>
      <c r="C8" s="14">
        <v>1442.48</v>
      </c>
      <c r="D8" s="15">
        <f t="shared" si="0"/>
        <v>20377.240000000002</v>
      </c>
    </row>
    <row r="9" spans="1:4" ht="15" x14ac:dyDescent="0.2">
      <c r="A9" s="13" t="s">
        <v>35</v>
      </c>
      <c r="B9" s="14">
        <v>15737.28</v>
      </c>
      <c r="C9" s="14">
        <v>1618.24</v>
      </c>
      <c r="D9" s="15">
        <f t="shared" si="0"/>
        <v>17355.52</v>
      </c>
    </row>
    <row r="10" spans="1:4" ht="15" x14ac:dyDescent="0.2">
      <c r="A10" s="13" t="s">
        <v>36</v>
      </c>
      <c r="B10" s="14">
        <v>22301.24</v>
      </c>
      <c r="C10" s="14">
        <v>2111.1999999999998</v>
      </c>
      <c r="D10" s="15">
        <f t="shared" si="0"/>
        <v>24412.440000000002</v>
      </c>
    </row>
    <row r="11" spans="1:4" ht="15" x14ac:dyDescent="0.2">
      <c r="A11" s="13" t="s">
        <v>37</v>
      </c>
      <c r="B11" s="14">
        <v>37928.279999999992</v>
      </c>
      <c r="C11" s="14">
        <v>4437.68</v>
      </c>
      <c r="D11" s="15">
        <f t="shared" si="0"/>
        <v>42365.959999999992</v>
      </c>
    </row>
    <row r="12" spans="1:4" ht="15" x14ac:dyDescent="0.2">
      <c r="A12" s="13" t="s">
        <v>38</v>
      </c>
      <c r="B12" s="14">
        <v>40062.359999999993</v>
      </c>
      <c r="C12" s="14">
        <v>5045.04</v>
      </c>
      <c r="D12" s="15">
        <f t="shared" si="0"/>
        <v>45107.399999999994</v>
      </c>
    </row>
    <row r="13" spans="1:4" ht="15" x14ac:dyDescent="0.2">
      <c r="A13" s="13" t="s">
        <v>39</v>
      </c>
      <c r="B13" s="14">
        <v>32506.760000000002</v>
      </c>
      <c r="C13" s="14">
        <v>3201.12</v>
      </c>
      <c r="D13" s="15">
        <f t="shared" si="0"/>
        <v>35707.880000000005</v>
      </c>
    </row>
    <row r="14" spans="1:4" ht="15" x14ac:dyDescent="0.2">
      <c r="A14" s="13" t="s">
        <v>78</v>
      </c>
      <c r="B14" s="14">
        <v>10798.839999999998</v>
      </c>
      <c r="C14" s="14">
        <v>1203.8</v>
      </c>
      <c r="D14" s="15">
        <f t="shared" si="0"/>
        <v>12002.639999999998</v>
      </c>
    </row>
    <row r="15" spans="1:4" ht="15" x14ac:dyDescent="0.2">
      <c r="A15" s="13" t="s">
        <v>40</v>
      </c>
      <c r="B15" s="14">
        <v>23665.72</v>
      </c>
      <c r="C15" s="14">
        <v>2977</v>
      </c>
      <c r="D15" s="15">
        <f t="shared" si="0"/>
        <v>26642.720000000001</v>
      </c>
    </row>
    <row r="16" spans="1:4" ht="15" x14ac:dyDescent="0.2">
      <c r="A16" s="13" t="s">
        <v>41</v>
      </c>
      <c r="B16" s="14">
        <v>29174.079999999998</v>
      </c>
      <c r="C16" s="14">
        <v>3684.2</v>
      </c>
      <c r="D16" s="15">
        <f t="shared" si="0"/>
        <v>32858.28</v>
      </c>
    </row>
    <row r="17" spans="1:5" ht="15" x14ac:dyDescent="0.2">
      <c r="A17" s="13" t="s">
        <v>42</v>
      </c>
      <c r="B17" s="14">
        <v>23840.959999999999</v>
      </c>
      <c r="C17" s="14">
        <v>1755</v>
      </c>
      <c r="D17" s="15">
        <f t="shared" si="0"/>
        <v>25595.96</v>
      </c>
    </row>
    <row r="18" spans="1:5" ht="15" x14ac:dyDescent="0.2">
      <c r="A18" s="13" t="s">
        <v>43</v>
      </c>
      <c r="B18" s="14">
        <v>29448.639999999999</v>
      </c>
      <c r="C18" s="14">
        <v>4697.68</v>
      </c>
      <c r="D18" s="15">
        <f t="shared" si="0"/>
        <v>34146.32</v>
      </c>
    </row>
    <row r="19" spans="1:5" ht="15" x14ac:dyDescent="0.2">
      <c r="A19" s="13" t="s">
        <v>44</v>
      </c>
      <c r="B19" s="14">
        <v>13457.6</v>
      </c>
      <c r="C19" s="14">
        <v>1167.9199999999998</v>
      </c>
      <c r="D19" s="15">
        <f t="shared" si="0"/>
        <v>14625.52</v>
      </c>
    </row>
    <row r="20" spans="1:5" ht="15" x14ac:dyDescent="0.2">
      <c r="A20" s="13" t="s">
        <v>45</v>
      </c>
      <c r="B20" s="14">
        <v>11518.52</v>
      </c>
      <c r="C20" s="14">
        <v>848.63999999999987</v>
      </c>
      <c r="D20" s="15">
        <f t="shared" si="0"/>
        <v>12367.16</v>
      </c>
      <c r="E20" s="18">
        <f>SUM(D9:D20)</f>
        <v>323187.8</v>
      </c>
    </row>
    <row r="21" spans="1:5" ht="15" x14ac:dyDescent="0.2">
      <c r="A21" s="13" t="s">
        <v>46</v>
      </c>
      <c r="B21" s="14">
        <v>10927.279999999999</v>
      </c>
      <c r="C21" s="14">
        <v>1373.32</v>
      </c>
      <c r="D21" s="15">
        <f t="shared" si="0"/>
        <v>12300.599999999999</v>
      </c>
    </row>
    <row r="22" spans="1:5" ht="15" x14ac:dyDescent="0.2">
      <c r="A22" s="13" t="s">
        <v>47</v>
      </c>
      <c r="B22" s="14">
        <v>21652.280000000002</v>
      </c>
      <c r="C22" s="14">
        <v>2016.04</v>
      </c>
      <c r="D22" s="15">
        <f t="shared" si="0"/>
        <v>23668.320000000003</v>
      </c>
    </row>
    <row r="23" spans="1:5" ht="15" x14ac:dyDescent="0.2">
      <c r="A23" s="13" t="s">
        <v>48</v>
      </c>
      <c r="B23" s="14">
        <v>35165</v>
      </c>
      <c r="C23" s="14">
        <v>7283.64</v>
      </c>
      <c r="D23" s="15">
        <f t="shared" si="0"/>
        <v>42448.639999999999</v>
      </c>
    </row>
    <row r="24" spans="1:5" ht="15" x14ac:dyDescent="0.2">
      <c r="A24" s="13" t="s">
        <v>49</v>
      </c>
      <c r="B24" s="14">
        <v>33645.040000000001</v>
      </c>
      <c r="C24" s="14">
        <v>3995.16</v>
      </c>
      <c r="D24" s="15">
        <f t="shared" si="0"/>
        <v>37640.199999999997</v>
      </c>
    </row>
    <row r="25" spans="1:5" ht="15" x14ac:dyDescent="0.2">
      <c r="A25" s="13" t="s">
        <v>50</v>
      </c>
      <c r="B25" s="14">
        <v>31949.320000000007</v>
      </c>
      <c r="C25" s="14">
        <v>1914.6399999999999</v>
      </c>
      <c r="D25" s="15">
        <f t="shared" si="0"/>
        <v>33863.960000000006</v>
      </c>
    </row>
    <row r="26" spans="1:5" ht="15" x14ac:dyDescent="0.2">
      <c r="A26" s="13" t="s">
        <v>77</v>
      </c>
      <c r="B26" s="14">
        <v>8822.3200000000015</v>
      </c>
      <c r="C26" s="14">
        <v>1140.8800000000001</v>
      </c>
      <c r="D26" s="15">
        <f t="shared" si="0"/>
        <v>9963.2000000000007</v>
      </c>
    </row>
    <row r="27" spans="1:5" ht="15" x14ac:dyDescent="0.2">
      <c r="A27" s="13" t="s">
        <v>51</v>
      </c>
      <c r="B27" s="14">
        <v>23138.960000000003</v>
      </c>
      <c r="C27" s="14">
        <v>2971.8</v>
      </c>
      <c r="D27" s="15">
        <f t="shared" si="0"/>
        <v>26110.760000000002</v>
      </c>
    </row>
    <row r="28" spans="1:5" ht="15" x14ac:dyDescent="0.2">
      <c r="A28" s="13" t="s">
        <v>52</v>
      </c>
      <c r="B28" s="14">
        <v>27836.120000000006</v>
      </c>
      <c r="C28" s="14">
        <v>3397.16</v>
      </c>
      <c r="D28" s="15">
        <f t="shared" si="0"/>
        <v>31233.280000000006</v>
      </c>
    </row>
    <row r="29" spans="1:5" ht="15" x14ac:dyDescent="0.2">
      <c r="A29" s="13" t="s">
        <v>53</v>
      </c>
      <c r="B29" s="16">
        <v>20370.999999999996</v>
      </c>
      <c r="C29" s="16">
        <v>2331.6799999999998</v>
      </c>
      <c r="D29" s="15">
        <f t="shared" si="0"/>
        <v>22702.679999999997</v>
      </c>
    </row>
    <row r="30" spans="1:5" ht="15" x14ac:dyDescent="0.2">
      <c r="A30" s="13" t="s">
        <v>54</v>
      </c>
      <c r="B30" s="16">
        <v>25392.639999999996</v>
      </c>
      <c r="C30" s="16">
        <v>2635.36</v>
      </c>
      <c r="D30" s="15">
        <f t="shared" si="0"/>
        <v>28027.999999999996</v>
      </c>
    </row>
    <row r="31" spans="1:5" ht="15" x14ac:dyDescent="0.2">
      <c r="A31" s="13" t="s">
        <v>55</v>
      </c>
      <c r="B31" s="16">
        <v>10664.16</v>
      </c>
      <c r="C31" s="16">
        <v>843.96</v>
      </c>
      <c r="D31" s="15">
        <f t="shared" si="0"/>
        <v>11508.119999999999</v>
      </c>
    </row>
    <row r="32" spans="1:5" ht="15" x14ac:dyDescent="0.2">
      <c r="A32" s="13" t="s">
        <v>56</v>
      </c>
      <c r="B32" s="16">
        <v>11031.8</v>
      </c>
      <c r="C32" s="16">
        <v>1170</v>
      </c>
      <c r="D32" s="15">
        <f t="shared" si="0"/>
        <v>12201.8</v>
      </c>
      <c r="E32" s="18">
        <f>SUM(D21:D32)</f>
        <v>291669.56</v>
      </c>
    </row>
    <row r="33" spans="1:5" ht="15" x14ac:dyDescent="0.2">
      <c r="A33" s="13" t="s">
        <v>58</v>
      </c>
      <c r="B33" s="16">
        <f>SUM('07-02-2012'!M9:M12,'07-09-2012'!M9:M12,'07-16-2012'!M9:M12,'07-23-2012'!M9:M12,'07-30-2012'!M9)</f>
        <v>10674.560000000001</v>
      </c>
      <c r="C33" s="16">
        <f>SUM('07-02-2012'!M13,'07-09-2012'!M13,'07-16-2012'!M13,'07-23-2012'!M9:M13)</f>
        <v>4073.68</v>
      </c>
      <c r="D33" s="15">
        <f t="shared" ref="D33:D51" si="1">SUM(B33:C33)</f>
        <v>14748.240000000002</v>
      </c>
    </row>
    <row r="34" spans="1:5" ht="15" x14ac:dyDescent="0.2">
      <c r="A34" s="13" t="s">
        <v>59</v>
      </c>
      <c r="B34" s="16">
        <f>SUM('07-30-2012'!M10:M12,'08-06-2012'!M9:M12,'08-13-2012'!M9:M12,'08-20-2012'!M9:M12,'08-27-2012'!M9:M12)</f>
        <v>15888.600000000002</v>
      </c>
      <c r="C34" s="16">
        <f>SUM('07-30-2012'!M13,'08-06-2012'!M13,'08-13-2012'!M13,'08-20-2012'!M13,'08-27-2012'!M13)</f>
        <v>2678</v>
      </c>
      <c r="D34" s="15">
        <f t="shared" si="1"/>
        <v>18566.600000000002</v>
      </c>
    </row>
    <row r="35" spans="1:5" ht="15" x14ac:dyDescent="0.2">
      <c r="A35" s="13" t="s">
        <v>60</v>
      </c>
      <c r="B35" s="16">
        <f>SUM('09-03-2012'!M9:M12,'09-10-2012'!M9:M12,'09-17-2012'!M9:M12,'09-24-2012'!M9:M12)</f>
        <v>26550.160000000003</v>
      </c>
      <c r="C35" s="16">
        <f>SUM('09-03-2012'!M13,'09-10-2012'!M13,'09-17-2012'!M13,'09-24-2012'!M13)</f>
        <v>3341.5200000000004</v>
      </c>
      <c r="D35" s="15">
        <f t="shared" si="1"/>
        <v>29891.680000000004</v>
      </c>
    </row>
    <row r="36" spans="1:5" ht="15" x14ac:dyDescent="0.2">
      <c r="A36" s="13" t="s">
        <v>61</v>
      </c>
      <c r="B36" s="16">
        <f>SUM('10-01-2012'!M9:M12,'10-08-2012'!M9:M12,'10-15-2012'!M9:M12,'10-22-2012'!M9:M12,'10-29-2012'!M9:M11)</f>
        <v>29338.399999999998</v>
      </c>
      <c r="C36" s="16">
        <f>SUM('10-01-2012'!M13,'10-08-2012'!M13,'10-15-2012'!M13,'10-22-2012'!M13)</f>
        <v>2816.32</v>
      </c>
      <c r="D36" s="15">
        <f t="shared" si="1"/>
        <v>32154.719999999998</v>
      </c>
    </row>
    <row r="37" spans="1:5" ht="15" x14ac:dyDescent="0.2">
      <c r="A37" s="13" t="s">
        <v>62</v>
      </c>
      <c r="B37" s="16">
        <f>SUM('10-29-2012'!M12,'11-05-2012'!M9:M12,'11-12-2012'!M9:M12,'11-19-2012'!M9:M12,'11-26-2012'!M9:M11)</f>
        <v>19865.04</v>
      </c>
      <c r="C37" s="16">
        <f>SUM('10-29-2012'!M13,'11-05-2012'!M13,'11-12-2012'!M13,'11-19-2012'!M13,'11-26-2012'!M13)</f>
        <v>3949.3999999999996</v>
      </c>
      <c r="D37" s="15">
        <f t="shared" si="1"/>
        <v>23814.440000000002</v>
      </c>
    </row>
    <row r="38" spans="1:5" ht="15" x14ac:dyDescent="0.2">
      <c r="A38" s="13" t="s">
        <v>75</v>
      </c>
      <c r="B38" s="16">
        <f>SUM('12-03-2012'!M9:M12,'12-10-2012'!M9:M12,'12-17-2012'!M9:M10)</f>
        <v>8835.32</v>
      </c>
      <c r="C38" s="17">
        <f>SUM('12-03-2012'!M13,'12-10-2012'!M13)</f>
        <v>809.6400000000001</v>
      </c>
      <c r="D38" s="15">
        <f t="shared" si="1"/>
        <v>9644.9599999999991</v>
      </c>
    </row>
    <row r="39" spans="1:5" ht="15" x14ac:dyDescent="0.2">
      <c r="A39" s="13" t="s">
        <v>63</v>
      </c>
      <c r="B39" s="16">
        <f>SUM('12-31-2012'!M11:M12,'01-07-2013'!M9:M12,'01-14-2013'!M9:M12,'01-21-2013'!M9:M12,'01-28-2013'!M9:M12)</f>
        <v>19564.48</v>
      </c>
      <c r="C39" s="16">
        <f>SUM('12-31-2012'!M13,'01-07-2013'!M13,'01-14-2013'!M13,'01-21-2013'!M13)</f>
        <v>2219.3599999999997</v>
      </c>
      <c r="D39" s="15">
        <f t="shared" si="1"/>
        <v>21783.84</v>
      </c>
    </row>
    <row r="40" spans="1:5" ht="15" x14ac:dyDescent="0.2">
      <c r="A40" s="13" t="s">
        <v>64</v>
      </c>
      <c r="B40" s="16">
        <f>SUM('02-04-2013'!M9:M12,'02-11-2013'!M9:M12,'02-18-2013'!M9:M12,'02-25-2013'!M9:M12)</f>
        <v>21661.639999999996</v>
      </c>
      <c r="C40" s="16">
        <f>SUM('01-28-2013'!M13,'02-04-2013'!M13,'02-11-2013'!M13,'02-18-2013'!M13)</f>
        <v>2578.16</v>
      </c>
      <c r="D40" s="15">
        <f t="shared" si="1"/>
        <v>24239.799999999996</v>
      </c>
    </row>
    <row r="41" spans="1:5" ht="15" x14ac:dyDescent="0.2">
      <c r="A41" s="13" t="s">
        <v>65</v>
      </c>
      <c r="B41" s="16">
        <f>SUM('03-11-2013'!M9:M12,'03-18-2013'!M9:M12,'03-25-2013'!M9:M12)</f>
        <v>15646.279999999999</v>
      </c>
      <c r="C41" s="16">
        <f>SUM('02-25-2013'!M13,'03-11-2013'!M13,'03-18-2013'!M13,'03-25-2013'!M13)</f>
        <v>2096.12</v>
      </c>
      <c r="D41" s="15">
        <f t="shared" si="1"/>
        <v>17742.399999999998</v>
      </c>
    </row>
    <row r="42" spans="1:5" ht="15" x14ac:dyDescent="0.2">
      <c r="A42" s="13" t="s">
        <v>66</v>
      </c>
      <c r="B42" s="16">
        <f>SUM('04-01-2013'!M9:M12,'04-08-2013'!M9:M12,'04-15-2013'!M9:M12,'04-22-2013'!M9:M12,'04-29-2013'!M9:M10)</f>
        <v>22761.96</v>
      </c>
      <c r="C42" s="16">
        <f>SUM('04-01-2013'!M13,'04-08-2013'!M13,'04-15-2013'!M13,'04-22-2013'!M13)</f>
        <v>2379.52</v>
      </c>
      <c r="D42" s="15">
        <f t="shared" si="1"/>
        <v>25141.48</v>
      </c>
    </row>
    <row r="43" spans="1:5" ht="15" x14ac:dyDescent="0.2">
      <c r="A43" s="13" t="s">
        <v>67</v>
      </c>
      <c r="B43" s="16">
        <f>SUM('04-29-2013'!M11:M12,'05-06-2013'!M9:M12,'05-13-2013'!M9:M12,'05-20-2013'!M9:M12,'05-27-2013'!M9:M11)</f>
        <v>10652.2</v>
      </c>
      <c r="C43" s="16">
        <f>SUM('04-29-2013'!M13,'05-06-2013'!M13,'05-13-2013'!M13,'05-20-2013'!M13,'05-27-2013'!M13)</f>
        <v>900.6400000000001</v>
      </c>
      <c r="D43" s="15">
        <f t="shared" si="1"/>
        <v>11552.84</v>
      </c>
    </row>
    <row r="44" spans="1:5" ht="15" x14ac:dyDescent="0.2">
      <c r="A44" s="13" t="s">
        <v>68</v>
      </c>
      <c r="B44" s="16">
        <f>SUM('06-03-2013'!M9:M12,'06-10-2013'!M9:M12,'06-17-2013'!M9:M12,'06-24-2013'!M9:M12)</f>
        <v>9501.9600000000009</v>
      </c>
      <c r="C44" s="16">
        <f>SUM('06-03-2013'!M13,'06-10-2013'!M13,'06-17-2013'!M13,'06-24-2013'!M13)</f>
        <v>809.64</v>
      </c>
      <c r="D44" s="15">
        <f t="shared" si="1"/>
        <v>10311.6</v>
      </c>
      <c r="E44" s="18">
        <f>SUM(D33:D44)</f>
        <v>239592.6</v>
      </c>
    </row>
    <row r="45" spans="1:5" ht="15" x14ac:dyDescent="0.2">
      <c r="A45" s="13" t="s">
        <v>69</v>
      </c>
      <c r="B45" s="16">
        <f>SUM('07-01-2013'!M9:M12,'07-08-2013'!M9:M12,'07-15-2013'!M9:M12,'07-22-2013'!M9:M12,'07-29-2013'!M9:M11)</f>
        <v>9903.92</v>
      </c>
      <c r="C45" s="16">
        <f>SUM('07-01-2013'!M13,'07-08-2013'!M13,'07-15-2013'!M13,'07-22-2013'!M13)</f>
        <v>760.76</v>
      </c>
      <c r="D45" s="15">
        <f t="shared" si="1"/>
        <v>10664.68</v>
      </c>
    </row>
    <row r="46" spans="1:5" ht="15" x14ac:dyDescent="0.2">
      <c r="A46" s="13" t="s">
        <v>70</v>
      </c>
      <c r="B46" s="16">
        <f>SUM('07-29-2013'!M12,'08-05-2013'!M9:M12,'08-12-2013'!M9:M12,'08-19-2013'!M9:M12,'08-26-2013'!M9:M12)</f>
        <v>16986.32</v>
      </c>
      <c r="C46" s="16">
        <f>SUM('07-29-2013'!M13,'08-05-2013'!M13,'08-12-2013'!M13,'08-19-2013'!M13,'08-26-2013'!M13)</f>
        <v>1918.8000000000002</v>
      </c>
      <c r="D46" s="15">
        <f t="shared" si="1"/>
        <v>18905.12</v>
      </c>
    </row>
    <row r="47" spans="1:5" ht="15" x14ac:dyDescent="0.2">
      <c r="A47" s="13" t="s">
        <v>71</v>
      </c>
      <c r="B47" s="16">
        <f>SUM('09-02-2013'!M10:M12,'09-09-2013'!M9:M12,'09-16-2013'!M9:M12,'09-23-2013'!M9:M12,'09-30-2013'!M9)</f>
        <v>27335.360000000001</v>
      </c>
      <c r="C47" s="16">
        <f>SUM('09-02-2013'!M13,'09-09-2013'!M13,'09-16-2013'!M13,'09-23-2013'!M13)</f>
        <v>3178.2400000000002</v>
      </c>
      <c r="D47" s="15">
        <f t="shared" si="1"/>
        <v>30513.600000000002</v>
      </c>
    </row>
    <row r="48" spans="1:5" ht="15" x14ac:dyDescent="0.2">
      <c r="A48" s="13" t="s">
        <v>72</v>
      </c>
      <c r="B48" s="16">
        <f>SUM('09-30-2013'!M10:M12,'10-07-2013'!M9:M12,'10-14-2013'!M9:M12,'10-21-2013'!M9:M12,'10-28-2013'!M9:M12)</f>
        <v>31147.480000000003</v>
      </c>
      <c r="C48" s="16">
        <f>SUM('09-30-2013'!M13,'10-07-2013'!M13,'10-14-2013'!M13,'10-21-2013'!M13)</f>
        <v>2246.92</v>
      </c>
      <c r="D48" s="15">
        <f t="shared" si="1"/>
        <v>33394.400000000001</v>
      </c>
    </row>
    <row r="49" spans="1:5" ht="15" x14ac:dyDescent="0.2">
      <c r="A49" s="13" t="s">
        <v>73</v>
      </c>
      <c r="B49" s="16">
        <f>SUM('11-04-2013'!M9:M12,'11-11-2013'!M9:M12,'11-18-2013'!M9:M12,'11-25-2013'!M9:M12)</f>
        <v>21774.48</v>
      </c>
      <c r="C49" s="16">
        <f>SUM('10-28-2013'!M13,'11-04-2013'!M13,'11-11-2013'!M13,'11-18-2013'!M13,'11-25-2013'!M13)</f>
        <v>2539.6800000000003</v>
      </c>
      <c r="D49" s="15">
        <f t="shared" si="1"/>
        <v>24314.16</v>
      </c>
    </row>
    <row r="50" spans="1:5" ht="15" x14ac:dyDescent="0.2">
      <c r="A50" s="13" t="s">
        <v>76</v>
      </c>
      <c r="B50" s="16">
        <f>SUM('12-02-2013'!M9:M12,'12-09-2013'!M9:M12,'12-16-2013'!M9:M10)</f>
        <v>10033.92</v>
      </c>
      <c r="C50" s="16">
        <f>SUM('12-02-2013'!M13,'12-09-2013'!M13)</f>
        <v>693.16</v>
      </c>
      <c r="D50" s="15">
        <f t="shared" si="1"/>
        <v>10727.08</v>
      </c>
    </row>
    <row r="51" spans="1:5" ht="15" x14ac:dyDescent="0.2">
      <c r="A51" s="13" t="s">
        <v>74</v>
      </c>
      <c r="B51" s="16">
        <f>SUM('12-30-2013'!M12,'01-06-2014'!M9:M12,'01-13-2014'!M9:M12,'01-20-2014'!M9:M12,'01-27-2014'!M9:M12)</f>
        <v>20623.199999999997</v>
      </c>
      <c r="C51" s="16">
        <f>SUM('12-30-2013'!M13,'01-06-2014'!M13,'01-13-2014'!M13,'01-20-2014'!M13,'01-27-2014'!M13)</f>
        <v>2579.7199999999998</v>
      </c>
      <c r="D51" s="15">
        <f t="shared" si="1"/>
        <v>23202.92</v>
      </c>
    </row>
    <row r="52" spans="1:5" ht="15" customHeight="1" x14ac:dyDescent="0.2">
      <c r="A52" s="13" t="s">
        <v>81</v>
      </c>
      <c r="B52" s="16">
        <f>SUM('02-03-2014'!M9:M12,'02-10-2014'!M9:M12,'02-17-2014'!M9:M12,'02-24-2014'!M9:M12)</f>
        <v>22236.240000000002</v>
      </c>
      <c r="C52" s="16">
        <f>SUM('02-03-2014'!M13,'02-10-2014'!M13,'02-17-2014'!M13,'02-24-2014'!M13)</f>
        <v>1914.12</v>
      </c>
      <c r="D52" s="15">
        <f>SUM(B52:C52)</f>
        <v>24150.36</v>
      </c>
    </row>
    <row r="53" spans="1:5" ht="15" x14ac:dyDescent="0.2">
      <c r="A53" s="13" t="s">
        <v>82</v>
      </c>
      <c r="B53" s="16">
        <f>SUM('03-03-2014'!M9:M12,'03-10-2014'!M9:M12,'03-17-2014'!M9:M12,'03-25-2014'!M9:M12,'03-31-2014'!M9)</f>
        <v>16196.439999999999</v>
      </c>
      <c r="C53" s="16">
        <f>SUM('03-03-2014'!M13,'03-10-2014'!M13,'03-17-2014'!M13,'03-25-2014'!M13)</f>
        <v>1202.76</v>
      </c>
      <c r="D53" s="15">
        <f>SUM(B53:C53)</f>
        <v>17399.199999999997</v>
      </c>
    </row>
    <row r="54" spans="1:5" ht="15" x14ac:dyDescent="0.2">
      <c r="A54" s="13" t="s">
        <v>83</v>
      </c>
      <c r="B54" s="16">
        <f>SUM('03-31-2014'!M10:M12,'04-07-2014'!M9:M12,'04-14-2014'!M9:M12,'04-21-2014'!M9:M12,'04-28-2014'!M9:M11)</f>
        <v>23166</v>
      </c>
      <c r="C54" s="16">
        <f>SUM('03-31-2014'!M13,'04-07-2014'!M13,'04-14-2014'!M13,'04-21-2014'!M13)</f>
        <v>2222.48</v>
      </c>
      <c r="D54" s="15">
        <f>SUM(B54:C54)</f>
        <v>25388.48</v>
      </c>
    </row>
    <row r="55" spans="1:5" ht="15" x14ac:dyDescent="0.2">
      <c r="A55" s="13" t="s">
        <v>85</v>
      </c>
      <c r="B55" s="16">
        <f>SUM('04-28-2014'!M12,'05-05-2014'!M9:M12,'05-12-2014'!M9:M12,'05-19-2014'!M9:M12,'05-26-2014'!M9:M12)</f>
        <v>7751.119999999999</v>
      </c>
      <c r="C55" s="16">
        <f>SUM('04-28-2014'!M13,'05-05-2014'!M13,'05-12-2014'!M13,'05-19-2014'!M13,'05-26-2014'!M13)</f>
        <v>790.92</v>
      </c>
      <c r="D55" s="15">
        <f>SUM(B55:C55)</f>
        <v>8542.0399999999991</v>
      </c>
    </row>
    <row r="56" spans="1:5" ht="15" x14ac:dyDescent="0.2">
      <c r="A56" s="13" t="s">
        <v>86</v>
      </c>
      <c r="B56" s="16">
        <f>SUM('06-02-2014'!M9:M12,'06-09-2014'!M9:M12,'06-16-2014'!M9:M12,'06-23-2014'!M9:M12,'06-30-2014'!M9)</f>
        <v>7806.7599999999993</v>
      </c>
      <c r="C56" s="16">
        <f>SUM('06-02-2014'!M13,'06-09-2014'!M13,'06-16-2014'!M13,'06-23-2014'!M13)</f>
        <v>637</v>
      </c>
      <c r="D56" s="15">
        <f>SUM(B56:C56)</f>
        <v>8443.7599999999984</v>
      </c>
      <c r="E56" s="18">
        <f>SUM(D45:D56)</f>
        <v>235645.80000000005</v>
      </c>
    </row>
  </sheetData>
  <printOptions horizontalCentered="1" verticalCentered="1"/>
  <pageMargins left="0.2" right="0.2" top="0.2" bottom="0.2" header="0.2" footer="0.2"/>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41162</v>
      </c>
      <c r="C3" s="2">
        <v>41167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23056</v>
      </c>
      <c r="C9" s="9">
        <v>26596</v>
      </c>
      <c r="E9" s="9">
        <v>50745</v>
      </c>
      <c r="F9" s="9">
        <v>50786</v>
      </c>
      <c r="H9" s="9">
        <v>237951</v>
      </c>
      <c r="I9" s="9">
        <v>238187</v>
      </c>
      <c r="J9" t="s">
        <v>16</v>
      </c>
      <c r="K9">
        <f>SUM(C9-B9+F9-E9+I9-H9)/2</f>
        <v>1908.5</v>
      </c>
      <c r="L9">
        <f>SUM(C9-B9+F9-E9+I9-H9)</f>
        <v>3817</v>
      </c>
      <c r="M9">
        <f>SUM(K9*0.04+K9)</f>
        <v>1984.84</v>
      </c>
    </row>
    <row r="10" spans="1:13" ht="34.5" customHeight="1" x14ac:dyDescent="0.2">
      <c r="A10" s="1" t="s">
        <v>17</v>
      </c>
      <c r="B10" s="7">
        <v>26625</v>
      </c>
      <c r="C10" s="7">
        <v>30135</v>
      </c>
      <c r="E10" s="7">
        <v>50802</v>
      </c>
      <c r="F10" s="7">
        <v>50836</v>
      </c>
      <c r="H10" s="7">
        <v>238239</v>
      </c>
      <c r="I10" s="7">
        <v>238571</v>
      </c>
      <c r="J10" t="s">
        <v>18</v>
      </c>
      <c r="K10">
        <f>SUM(C10-B10+F10-E10+I10-H10)/2</f>
        <v>1938</v>
      </c>
      <c r="L10">
        <f>SUM(C10-B10+F10-E10+I10-H10)</f>
        <v>3876</v>
      </c>
      <c r="M10">
        <f>SUM(K10*0.04+K10)</f>
        <v>2015.52</v>
      </c>
    </row>
    <row r="11" spans="1:13" ht="34.5" customHeight="1" x14ac:dyDescent="0.2">
      <c r="A11" s="1" t="s">
        <v>19</v>
      </c>
      <c r="B11" s="9">
        <v>30156</v>
      </c>
      <c r="C11" s="9">
        <v>32997</v>
      </c>
      <c r="E11" s="9">
        <v>50860</v>
      </c>
      <c r="F11" s="9">
        <v>50920</v>
      </c>
      <c r="H11" s="9">
        <v>238660</v>
      </c>
      <c r="I11" s="9">
        <v>238974</v>
      </c>
      <c r="J11" t="s">
        <v>20</v>
      </c>
      <c r="K11">
        <f>SUM(C11-B11+F11-E11+I11-H11)/2</f>
        <v>1607.5</v>
      </c>
      <c r="L11">
        <f>SUM(C11-B11+F11-E11+I11-H11)</f>
        <v>3215</v>
      </c>
      <c r="M11">
        <f>SUM(K11*0.04+K11)</f>
        <v>1671.8</v>
      </c>
    </row>
    <row r="12" spans="1:13" ht="34.5" customHeight="1" x14ac:dyDescent="0.2">
      <c r="A12" s="1" t="s">
        <v>21</v>
      </c>
      <c r="B12" s="7">
        <v>33028</v>
      </c>
      <c r="C12" s="7">
        <v>36468</v>
      </c>
      <c r="E12" s="7">
        <v>50929</v>
      </c>
      <c r="F12" s="7">
        <v>50964</v>
      </c>
      <c r="H12" s="7">
        <v>239044</v>
      </c>
      <c r="I12" s="7">
        <v>239355</v>
      </c>
      <c r="J12" t="s">
        <v>22</v>
      </c>
      <c r="K12">
        <f>SUM(C12-B12+F12-E12+I12-H12)/2</f>
        <v>1893</v>
      </c>
      <c r="L12">
        <f>SUM(C12-B12+F12-E12+I12-H12)</f>
        <v>3786</v>
      </c>
      <c r="M12">
        <f>SUM(K12*0.04+K12)</f>
        <v>1968.72</v>
      </c>
    </row>
    <row r="13" spans="1:13" ht="34.5" customHeight="1" x14ac:dyDescent="0.2">
      <c r="A13" s="1" t="s">
        <v>23</v>
      </c>
      <c r="B13" s="7">
        <v>36504</v>
      </c>
      <c r="C13" s="7">
        <v>37963</v>
      </c>
      <c r="E13" s="7">
        <v>50983</v>
      </c>
      <c r="F13" s="7">
        <v>51016</v>
      </c>
      <c r="H13" s="7">
        <v>239425</v>
      </c>
      <c r="I13" s="7">
        <v>239620</v>
      </c>
      <c r="J13" t="s">
        <v>24</v>
      </c>
      <c r="K13">
        <f>SUM(C13-B13+F13-E13+I13-H13)/2</f>
        <v>843.5</v>
      </c>
      <c r="L13">
        <f>SUM(C13-B13+F13-E13+I13-H13)</f>
        <v>1687</v>
      </c>
      <c r="M13">
        <f>SUM(K13*0.04+K13)</f>
        <v>877.24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41169</v>
      </c>
      <c r="C3" s="2">
        <v>41173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38688</v>
      </c>
      <c r="C9" s="9">
        <v>41229</v>
      </c>
      <c r="E9" s="9">
        <v>51030</v>
      </c>
      <c r="F9" s="9">
        <v>51075</v>
      </c>
      <c r="H9" s="9">
        <v>239696</v>
      </c>
      <c r="I9" s="9">
        <v>239935</v>
      </c>
      <c r="J9" t="s">
        <v>16</v>
      </c>
      <c r="K9">
        <f>SUM(C9-B9+F9-E9+I9-H9)/2</f>
        <v>1412.5</v>
      </c>
      <c r="L9">
        <f>SUM(C9-B9+F9-E9+I9-H9)</f>
        <v>2825</v>
      </c>
      <c r="M9">
        <f>SUM(K9*0.04+K9)</f>
        <v>1469</v>
      </c>
    </row>
    <row r="10" spans="1:13" ht="34.5" customHeight="1" x14ac:dyDescent="0.2">
      <c r="A10" s="1" t="s">
        <v>17</v>
      </c>
      <c r="B10" s="7">
        <v>41256</v>
      </c>
      <c r="C10" s="7">
        <v>44419</v>
      </c>
      <c r="E10" s="7">
        <v>51083</v>
      </c>
      <c r="F10" s="7">
        <v>51110</v>
      </c>
      <c r="H10" s="7">
        <v>240000</v>
      </c>
      <c r="I10" s="7">
        <v>240408</v>
      </c>
      <c r="J10" t="s">
        <v>18</v>
      </c>
      <c r="K10">
        <f>SUM(C10-B10+F10-E10+I10-H10)/2</f>
        <v>1799</v>
      </c>
      <c r="L10">
        <f>SUM(C10-B10+F10-E10+I10-H10)</f>
        <v>3598</v>
      </c>
      <c r="M10">
        <f>SUM(K10*0.04+K10)</f>
        <v>1870.96</v>
      </c>
    </row>
    <row r="11" spans="1:13" ht="34.5" customHeight="1" x14ac:dyDescent="0.2">
      <c r="A11" s="1" t="s">
        <v>19</v>
      </c>
      <c r="B11" s="9">
        <v>44455</v>
      </c>
      <c r="C11" s="9">
        <v>47124</v>
      </c>
      <c r="E11" s="9">
        <v>51127</v>
      </c>
      <c r="F11" s="9">
        <v>51172</v>
      </c>
      <c r="H11" s="9">
        <v>240482</v>
      </c>
      <c r="I11" s="9">
        <v>240780</v>
      </c>
      <c r="J11" t="s">
        <v>20</v>
      </c>
      <c r="K11">
        <f>SUM(C11-B11+F11-E11+I11-H11)/2</f>
        <v>1506</v>
      </c>
      <c r="L11">
        <f>SUM(C11-B11+F11-E11+I11-H11)</f>
        <v>3012</v>
      </c>
      <c r="M11">
        <f>SUM(K11*0.04+K11)</f>
        <v>1566.24</v>
      </c>
    </row>
    <row r="12" spans="1:13" ht="34.5" customHeight="1" x14ac:dyDescent="0.2">
      <c r="A12" s="1" t="s">
        <v>21</v>
      </c>
      <c r="B12" s="7">
        <v>47168</v>
      </c>
      <c r="C12" s="7">
        <v>50418</v>
      </c>
      <c r="E12" s="7">
        <v>51196</v>
      </c>
      <c r="F12" s="7">
        <v>51232</v>
      </c>
      <c r="H12" s="7">
        <v>240829</v>
      </c>
      <c r="I12" s="7">
        <v>241235</v>
      </c>
      <c r="J12" t="s">
        <v>22</v>
      </c>
      <c r="K12">
        <f>SUM(C12-B12+F12-E12+I12-H12)/2</f>
        <v>1846</v>
      </c>
      <c r="L12">
        <f>SUM(C12-B12+F12-E12+I12-H12)</f>
        <v>3692</v>
      </c>
      <c r="M12">
        <f>SUM(K12*0.04+K12)</f>
        <v>1919.84</v>
      </c>
    </row>
    <row r="13" spans="1:13" ht="34.5" customHeight="1" x14ac:dyDescent="0.2">
      <c r="A13" s="1" t="s">
        <v>23</v>
      </c>
      <c r="B13" s="7">
        <v>50458</v>
      </c>
      <c r="C13" s="7">
        <v>51768</v>
      </c>
      <c r="E13" s="7">
        <v>51252</v>
      </c>
      <c r="F13" s="7">
        <v>51280</v>
      </c>
      <c r="H13" s="7">
        <v>241312</v>
      </c>
      <c r="I13" s="7">
        <v>241520</v>
      </c>
      <c r="J13" t="s">
        <v>24</v>
      </c>
      <c r="K13">
        <f>SUM(C13-B13+F13-E13+I13-H13)/2</f>
        <v>773</v>
      </c>
      <c r="L13">
        <f>SUM(C13-B13+F13-E13+I13-H13)</f>
        <v>1546</v>
      </c>
      <c r="M13">
        <f>SUM(K13*0.04+K13)</f>
        <v>803.92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41176</v>
      </c>
      <c r="C3" s="2">
        <v>41180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52469</v>
      </c>
      <c r="C9" s="9">
        <v>54893</v>
      </c>
      <c r="E9" s="9">
        <v>51302</v>
      </c>
      <c r="F9" s="9">
        <v>51333</v>
      </c>
      <c r="H9" s="9">
        <v>241597</v>
      </c>
      <c r="I9" s="9">
        <v>241912</v>
      </c>
      <c r="J9" t="s">
        <v>16</v>
      </c>
      <c r="K9">
        <f>SUM(C9-B9+F9-E9+I9-H9)/2</f>
        <v>1385</v>
      </c>
      <c r="L9">
        <f>SUM(C9-B9+F9-E9+I9-H9)</f>
        <v>2770</v>
      </c>
      <c r="M9">
        <f>SUM(K9*0.04+K9)</f>
        <v>1440.4</v>
      </c>
    </row>
    <row r="10" spans="1:13" ht="34.5" customHeight="1" x14ac:dyDescent="0.2">
      <c r="A10" s="1" t="s">
        <v>17</v>
      </c>
      <c r="B10" s="7">
        <v>54921</v>
      </c>
      <c r="C10" s="7">
        <v>58043</v>
      </c>
      <c r="E10" s="7">
        <v>51344</v>
      </c>
      <c r="F10" s="7">
        <v>51369</v>
      </c>
      <c r="H10" s="7">
        <v>241978</v>
      </c>
      <c r="I10" s="7">
        <v>242348</v>
      </c>
      <c r="J10" t="s">
        <v>18</v>
      </c>
      <c r="K10">
        <f>SUM(C10-B10+F10-E10+I10-H10)/2</f>
        <v>1758.5</v>
      </c>
      <c r="L10">
        <f>SUM(C10-B10+F10-E10+I10-H10)</f>
        <v>3517</v>
      </c>
      <c r="M10">
        <f>SUM(K10*0.04+K10)</f>
        <v>1828.84</v>
      </c>
    </row>
    <row r="11" spans="1:13" ht="34.5" customHeight="1" x14ac:dyDescent="0.2">
      <c r="A11" s="1" t="s">
        <v>19</v>
      </c>
      <c r="B11" s="9">
        <v>58043</v>
      </c>
      <c r="C11" s="9">
        <v>60486</v>
      </c>
      <c r="E11" s="9">
        <v>51386</v>
      </c>
      <c r="F11" s="9">
        <v>51407</v>
      </c>
      <c r="H11" s="9">
        <v>242442</v>
      </c>
      <c r="I11" s="9">
        <v>242755</v>
      </c>
      <c r="J11" t="s">
        <v>20</v>
      </c>
      <c r="K11">
        <f>SUM(C11-B11+F11-E11+I11-H11)/2</f>
        <v>1388.5</v>
      </c>
      <c r="L11">
        <f>SUM(C11-B11+F11-E11+I11-H11)</f>
        <v>2777</v>
      </c>
      <c r="M11">
        <f>SUM(K11*0.04+K11)</f>
        <v>1444.04</v>
      </c>
    </row>
    <row r="12" spans="1:13" ht="34.5" customHeight="1" x14ac:dyDescent="0.2">
      <c r="A12" s="1" t="s">
        <v>21</v>
      </c>
      <c r="B12" s="7">
        <v>60528</v>
      </c>
      <c r="C12" s="7">
        <v>63534</v>
      </c>
      <c r="E12" s="7">
        <v>51417</v>
      </c>
      <c r="F12" s="7">
        <v>51457</v>
      </c>
      <c r="H12" s="7">
        <v>242831</v>
      </c>
      <c r="I12" s="7">
        <v>243216</v>
      </c>
      <c r="J12" t="s">
        <v>22</v>
      </c>
      <c r="K12">
        <f>SUM(C12-B12+F12-E12+I12-H12)/2</f>
        <v>1715.5</v>
      </c>
      <c r="L12">
        <f>SUM(C12-B12+F12-E12+I12-H12)</f>
        <v>3431</v>
      </c>
      <c r="M12">
        <f>SUM(K12*0.04+K12)</f>
        <v>1784.12</v>
      </c>
    </row>
    <row r="13" spans="1:13" ht="34.5" customHeight="1" x14ac:dyDescent="0.2">
      <c r="A13" s="1" t="s">
        <v>23</v>
      </c>
      <c r="B13" s="7">
        <v>63583</v>
      </c>
      <c r="C13" s="7">
        <v>64839</v>
      </c>
      <c r="E13" s="7">
        <v>51473</v>
      </c>
      <c r="F13" s="7">
        <v>51498</v>
      </c>
      <c r="H13" s="7">
        <v>243242</v>
      </c>
      <c r="I13" s="7">
        <v>243471</v>
      </c>
      <c r="J13" t="s">
        <v>24</v>
      </c>
      <c r="K13">
        <f>SUM(C13-B13+F13-E13+I13-H13)/2</f>
        <v>755</v>
      </c>
      <c r="L13">
        <f>SUM(C13-B13+F13-E13+I13-H13)</f>
        <v>1510</v>
      </c>
      <c r="M13">
        <f>SUM(K13*0.04+K13)</f>
        <v>785.2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41183</v>
      </c>
      <c r="C3" s="2">
        <v>41187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64948</v>
      </c>
      <c r="C9" s="9">
        <v>68035</v>
      </c>
      <c r="E9" s="9">
        <v>51528</v>
      </c>
      <c r="F9" s="9">
        <v>51565</v>
      </c>
      <c r="H9" s="9">
        <v>243553</v>
      </c>
      <c r="I9" s="9">
        <v>243888</v>
      </c>
      <c r="J9" t="s">
        <v>16</v>
      </c>
      <c r="K9">
        <f>SUM(C9-B9+F9-E9+I9-H9)/2</f>
        <v>1729.5</v>
      </c>
      <c r="L9">
        <f>SUM(C9-B9+F9-E9+I9-H9)</f>
        <v>3459</v>
      </c>
      <c r="M9">
        <f>SUM(K9*0.04+K9)</f>
        <v>1798.68</v>
      </c>
    </row>
    <row r="10" spans="1:13" ht="34.5" customHeight="1" x14ac:dyDescent="0.2">
      <c r="A10" s="1" t="s">
        <v>17</v>
      </c>
      <c r="B10" s="7">
        <v>68058</v>
      </c>
      <c r="C10" s="7">
        <v>71034</v>
      </c>
      <c r="E10" s="7">
        <v>51573</v>
      </c>
      <c r="F10" s="7">
        <v>51603</v>
      </c>
      <c r="H10" s="7">
        <v>243939</v>
      </c>
      <c r="I10" s="7">
        <v>244300</v>
      </c>
      <c r="J10" t="s">
        <v>18</v>
      </c>
      <c r="K10">
        <f>SUM(C10-B10+F10-E10+I10-H10)/2</f>
        <v>1683.5</v>
      </c>
      <c r="L10">
        <f>SUM(C10-B10+F10-E10+I10-H10)</f>
        <v>3367</v>
      </c>
      <c r="M10">
        <f>SUM(K10*0.04+K10)</f>
        <v>1750.84</v>
      </c>
    </row>
    <row r="11" spans="1:13" ht="34.5" customHeight="1" x14ac:dyDescent="0.2">
      <c r="A11" s="1" t="s">
        <v>19</v>
      </c>
      <c r="B11" s="9">
        <v>71054</v>
      </c>
      <c r="C11" s="9">
        <v>73336</v>
      </c>
      <c r="E11" s="9">
        <v>51610</v>
      </c>
      <c r="F11" s="9">
        <v>51642</v>
      </c>
      <c r="H11" s="9">
        <v>244365</v>
      </c>
      <c r="I11" s="9">
        <v>244638</v>
      </c>
      <c r="J11" t="s">
        <v>20</v>
      </c>
      <c r="K11">
        <f>SUM(C11-B11+F11-E11+I11-H11)/2</f>
        <v>1293.5</v>
      </c>
      <c r="L11">
        <f>SUM(C11-B11+F11-E11+I11-H11)</f>
        <v>2587</v>
      </c>
      <c r="M11">
        <f>SUM(K11*0.04+K11)</f>
        <v>1345.24</v>
      </c>
    </row>
    <row r="12" spans="1:13" ht="34.5" customHeight="1" x14ac:dyDescent="0.2">
      <c r="A12" s="1" t="s">
        <v>21</v>
      </c>
      <c r="B12" s="7">
        <v>73368</v>
      </c>
      <c r="C12" s="7">
        <v>76294</v>
      </c>
      <c r="E12" s="7">
        <v>51661</v>
      </c>
      <c r="F12" s="7">
        <v>51698</v>
      </c>
      <c r="H12" s="7">
        <v>244707</v>
      </c>
      <c r="I12" s="7">
        <v>245149</v>
      </c>
      <c r="J12" t="s">
        <v>22</v>
      </c>
      <c r="K12">
        <f>SUM(C12-B12+F12-E12+I12-H12)/2</f>
        <v>1702.5</v>
      </c>
      <c r="L12">
        <f>SUM(C12-B12+F12-E12+I12-H12)</f>
        <v>3405</v>
      </c>
      <c r="M12">
        <f>SUM(K12*0.04+K12)</f>
        <v>1770.6</v>
      </c>
    </row>
    <row r="13" spans="1:13" ht="34.5" customHeight="1" x14ac:dyDescent="0.2">
      <c r="A13" s="1" t="s">
        <v>23</v>
      </c>
      <c r="B13" s="7">
        <v>76310</v>
      </c>
      <c r="C13" s="7">
        <v>78237</v>
      </c>
      <c r="E13" s="7">
        <v>51711</v>
      </c>
      <c r="F13" s="7">
        <v>51754</v>
      </c>
      <c r="H13" s="7">
        <v>245207</v>
      </c>
      <c r="I13" s="7">
        <v>245472</v>
      </c>
      <c r="J13" t="s">
        <v>24</v>
      </c>
      <c r="K13">
        <f>SUM(C13-B13+F13-E13+I13-H13)/2</f>
        <v>1117.5</v>
      </c>
      <c r="L13">
        <f>SUM(C13-B13+F13-E13+I13-H13)</f>
        <v>2235</v>
      </c>
      <c r="M13">
        <f>SUM(K13*0.04+K13)</f>
        <v>1162.2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41190</v>
      </c>
      <c r="C3" s="2">
        <v>41194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78262</v>
      </c>
      <c r="C9" s="9">
        <v>80427</v>
      </c>
      <c r="E9" s="9">
        <v>51769</v>
      </c>
      <c r="F9" s="9">
        <v>51796</v>
      </c>
      <c r="H9" s="9">
        <v>245502</v>
      </c>
      <c r="I9" s="9">
        <v>245792</v>
      </c>
      <c r="J9" t="s">
        <v>16</v>
      </c>
      <c r="K9">
        <f>SUM(C9-B9+F9-E9+I9-H9)/2</f>
        <v>1241</v>
      </c>
      <c r="L9">
        <f>SUM(C9-B9+F9-E9+I9-H9)</f>
        <v>2482</v>
      </c>
      <c r="M9">
        <f>SUM(K9*0.04+K9)</f>
        <v>1290.6400000000001</v>
      </c>
    </row>
    <row r="10" spans="1:13" ht="34.5" customHeight="1" x14ac:dyDescent="0.2">
      <c r="A10" s="1" t="s">
        <v>17</v>
      </c>
      <c r="B10" s="7">
        <v>80469</v>
      </c>
      <c r="C10" s="7">
        <v>83558</v>
      </c>
      <c r="E10" s="7">
        <v>51809</v>
      </c>
      <c r="F10" s="7">
        <v>51847</v>
      </c>
      <c r="H10" s="7">
        <v>245841</v>
      </c>
      <c r="I10" s="7">
        <v>246219</v>
      </c>
      <c r="J10" t="s">
        <v>18</v>
      </c>
      <c r="K10">
        <f>SUM(C10-B10+F10-E10+I10-H10)/2</f>
        <v>1752.5</v>
      </c>
      <c r="L10">
        <f>SUM(C10-B10+F10-E10+I10-H10)</f>
        <v>3505</v>
      </c>
      <c r="M10">
        <f>SUM(K10*0.04+K10)</f>
        <v>1822.6</v>
      </c>
    </row>
    <row r="11" spans="1:13" ht="34.5" customHeight="1" x14ac:dyDescent="0.2">
      <c r="A11" s="1" t="s">
        <v>19</v>
      </c>
      <c r="B11" s="7">
        <v>83599</v>
      </c>
      <c r="C11" s="7">
        <v>86153</v>
      </c>
      <c r="E11" s="7">
        <v>51859</v>
      </c>
      <c r="F11" s="7">
        <v>51877</v>
      </c>
      <c r="H11" s="7">
        <v>246318</v>
      </c>
      <c r="I11" s="7">
        <v>246593</v>
      </c>
      <c r="J11" t="s">
        <v>20</v>
      </c>
      <c r="K11">
        <f>SUM(C11-B11+F11-E11+I11-H11)/2</f>
        <v>1423.5</v>
      </c>
      <c r="L11">
        <f>SUM(C11-B11+F11-E11+I11-H11)</f>
        <v>2847</v>
      </c>
      <c r="M11">
        <f>SUM(K11*0.04+K11)</f>
        <v>1480.44</v>
      </c>
    </row>
    <row r="12" spans="1:13" ht="34.5" customHeight="1" x14ac:dyDescent="0.2">
      <c r="A12" s="1" t="s">
        <v>21</v>
      </c>
      <c r="B12" s="9">
        <v>86180</v>
      </c>
      <c r="C12" s="9">
        <v>89141</v>
      </c>
      <c r="D12" s="10"/>
      <c r="E12" s="9">
        <v>51886</v>
      </c>
      <c r="F12" s="9">
        <v>51898</v>
      </c>
      <c r="G12" s="10"/>
      <c r="H12" s="9">
        <v>246663</v>
      </c>
      <c r="I12" s="9">
        <v>247038</v>
      </c>
      <c r="J12" t="s">
        <v>22</v>
      </c>
      <c r="K12">
        <f>SUM(C12-B12+F12-E12+I12-H12)/2</f>
        <v>1674</v>
      </c>
      <c r="L12">
        <f>SUM(C12-B12+F12-E12+I12-H12)</f>
        <v>3348</v>
      </c>
      <c r="M12">
        <f>SUM(K12*0.04+K12)</f>
        <v>1740.96</v>
      </c>
    </row>
    <row r="13" spans="1:13" ht="34.5" customHeight="1" x14ac:dyDescent="0.2">
      <c r="A13" s="1" t="s">
        <v>23</v>
      </c>
      <c r="B13" s="9">
        <v>89173</v>
      </c>
      <c r="C13" s="9">
        <v>90244</v>
      </c>
      <c r="D13" s="10"/>
      <c r="E13" s="9">
        <v>51915</v>
      </c>
      <c r="F13" s="9">
        <v>51939</v>
      </c>
      <c r="G13" s="10"/>
      <c r="H13" s="9">
        <v>247109</v>
      </c>
      <c r="I13" s="9">
        <v>247294</v>
      </c>
      <c r="J13" t="s">
        <v>24</v>
      </c>
      <c r="K13">
        <f>SUM(C13-B13+F13-E13+I13-H13)/2</f>
        <v>640</v>
      </c>
      <c r="L13">
        <f>SUM(C13-B13+F13-E13+I13-H13)</f>
        <v>1280</v>
      </c>
      <c r="M13">
        <f>SUM(K13*0.04+K13)</f>
        <v>665.6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41197</v>
      </c>
      <c r="C3" s="2">
        <v>41201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90814</v>
      </c>
      <c r="C9" s="9">
        <v>93116</v>
      </c>
      <c r="D9" s="10"/>
      <c r="E9" s="9">
        <v>51949</v>
      </c>
      <c r="F9" s="9">
        <v>51980</v>
      </c>
      <c r="G9" s="10"/>
      <c r="H9" s="9">
        <v>247354</v>
      </c>
      <c r="I9" s="9">
        <v>247675</v>
      </c>
      <c r="J9" t="s">
        <v>16</v>
      </c>
      <c r="K9">
        <f>SUM(C9-B9+F9-E9+I9-H9)/2</f>
        <v>1327</v>
      </c>
      <c r="L9">
        <f>SUM(C9-B9+F9-E9+I9-H9)</f>
        <v>2654</v>
      </c>
      <c r="M9">
        <f>SUM(K9*0.04+K9)</f>
        <v>1380.08</v>
      </c>
    </row>
    <row r="10" spans="1:13" ht="34.5" customHeight="1" x14ac:dyDescent="0.2">
      <c r="A10" s="1" t="s">
        <v>17</v>
      </c>
      <c r="B10" s="7">
        <v>93153</v>
      </c>
      <c r="C10" s="7">
        <v>96193</v>
      </c>
      <c r="E10" s="7">
        <v>51990</v>
      </c>
      <c r="F10" s="7">
        <v>52013</v>
      </c>
      <c r="H10" s="7">
        <v>247752</v>
      </c>
      <c r="I10" s="7">
        <v>248174</v>
      </c>
      <c r="J10" t="s">
        <v>18</v>
      </c>
      <c r="K10">
        <f>SUM(C10-B10+F10-E10+I10-H10)/2</f>
        <v>1742.5</v>
      </c>
      <c r="L10">
        <f>SUM(C10-B10+F10-E10+I10-H10)</f>
        <v>3485</v>
      </c>
      <c r="M10">
        <f>SUM(K10*0.04+K10)</f>
        <v>1812.2</v>
      </c>
    </row>
    <row r="11" spans="1:13" ht="34.5" customHeight="1" x14ac:dyDescent="0.2">
      <c r="A11" s="1" t="s">
        <v>19</v>
      </c>
      <c r="B11" s="7">
        <v>96243</v>
      </c>
      <c r="C11" s="7">
        <v>98644</v>
      </c>
      <c r="E11" s="7">
        <v>52037</v>
      </c>
      <c r="F11" s="7">
        <v>52052</v>
      </c>
      <c r="H11" s="7">
        <v>248258</v>
      </c>
      <c r="I11" s="7">
        <v>248580</v>
      </c>
      <c r="J11" t="s">
        <v>20</v>
      </c>
      <c r="K11">
        <f>SUM(C11-B11+F11-E11+I11-H11)/2</f>
        <v>1369</v>
      </c>
      <c r="L11">
        <f>SUM(C11-B11+F11-E11+I11-H11)</f>
        <v>2738</v>
      </c>
      <c r="M11">
        <f>SUM(K11*0.04+K11)</f>
        <v>1423.76</v>
      </c>
    </row>
    <row r="12" spans="1:13" ht="34.5" customHeight="1" x14ac:dyDescent="0.2">
      <c r="A12" s="1" t="s">
        <v>21</v>
      </c>
      <c r="B12" s="9">
        <v>98683</v>
      </c>
      <c r="C12" s="9">
        <v>101386</v>
      </c>
      <c r="D12" s="10"/>
      <c r="E12" s="9">
        <v>52063</v>
      </c>
      <c r="F12" s="9">
        <v>52094</v>
      </c>
      <c r="G12" s="10"/>
      <c r="H12" s="9">
        <v>248640</v>
      </c>
      <c r="I12" s="9">
        <v>249012</v>
      </c>
      <c r="J12" t="s">
        <v>22</v>
      </c>
      <c r="K12">
        <f>SUM(C12-B12+F12-E12+I12-H12)/2</f>
        <v>1553</v>
      </c>
      <c r="L12">
        <f>SUM(C12-B12+F12-E12+I12-H12)</f>
        <v>3106</v>
      </c>
      <c r="M12">
        <f>SUM(K12*0.04+K12)</f>
        <v>1615.12</v>
      </c>
    </row>
    <row r="13" spans="1:13" ht="34.5" customHeight="1" x14ac:dyDescent="0.2">
      <c r="A13" s="1" t="s">
        <v>23</v>
      </c>
      <c r="B13" s="9">
        <v>101412</v>
      </c>
      <c r="C13" s="9">
        <v>102605</v>
      </c>
      <c r="D13" s="10"/>
      <c r="E13" s="9">
        <v>52103</v>
      </c>
      <c r="F13" s="9">
        <v>52114</v>
      </c>
      <c r="G13" s="10"/>
      <c r="H13" s="9">
        <v>249067</v>
      </c>
      <c r="I13" s="9">
        <v>248272</v>
      </c>
      <c r="J13" t="s">
        <v>24</v>
      </c>
      <c r="K13">
        <f>SUM(C13-B13+F13-E13+I13-H13)/2</f>
        <v>204.5</v>
      </c>
      <c r="L13">
        <f>SUM(C13-B13+F13-E13+I13-H13)</f>
        <v>409</v>
      </c>
      <c r="M13">
        <f>SUM(K13*0.04+K13)</f>
        <v>212.68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41204</v>
      </c>
      <c r="C3" s="2">
        <v>41208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103192</v>
      </c>
      <c r="C9" s="9">
        <v>105334</v>
      </c>
      <c r="D9" s="10"/>
      <c r="E9" s="9">
        <v>52139</v>
      </c>
      <c r="F9" s="9">
        <v>52150</v>
      </c>
      <c r="G9" s="10"/>
      <c r="H9" s="9">
        <v>249350</v>
      </c>
      <c r="I9" s="9">
        <v>249652</v>
      </c>
      <c r="J9" t="s">
        <v>16</v>
      </c>
      <c r="K9">
        <f>SUM(C9-B9+F9-E9+I9-H9)/2</f>
        <v>1227.5</v>
      </c>
      <c r="L9">
        <f>SUM(C9-B9+F9-E9+I9-H9)</f>
        <v>2455</v>
      </c>
      <c r="M9">
        <f>SUM(K9*0.04+K9)</f>
        <v>1276.5999999999999</v>
      </c>
    </row>
    <row r="10" spans="1:13" ht="34.5" customHeight="1" x14ac:dyDescent="0.2">
      <c r="A10" s="1" t="s">
        <v>17</v>
      </c>
      <c r="B10" s="7">
        <v>105387</v>
      </c>
      <c r="C10" s="7">
        <v>107957</v>
      </c>
      <c r="E10" s="7">
        <v>52154</v>
      </c>
      <c r="F10" s="7">
        <v>52173</v>
      </c>
      <c r="H10" s="7">
        <v>249698</v>
      </c>
      <c r="I10" s="7">
        <v>250063</v>
      </c>
      <c r="J10" t="s">
        <v>18</v>
      </c>
      <c r="K10">
        <f>SUM(C10-B10+F10-E10+I10-H10)/2</f>
        <v>1477</v>
      </c>
      <c r="L10">
        <f>SUM(C10-B10+F10-E10+I10-H10)</f>
        <v>2954</v>
      </c>
      <c r="M10">
        <f>SUM(K10*0.04+K10)</f>
        <v>1536.08</v>
      </c>
    </row>
    <row r="11" spans="1:13" ht="34.5" customHeight="1" x14ac:dyDescent="0.2">
      <c r="A11" s="1" t="s">
        <v>19</v>
      </c>
      <c r="B11" s="7">
        <v>108304</v>
      </c>
      <c r="C11" s="7">
        <v>110743</v>
      </c>
      <c r="E11" s="7">
        <v>52177</v>
      </c>
      <c r="F11" s="7">
        <v>52216</v>
      </c>
      <c r="H11" s="7">
        <v>250127</v>
      </c>
      <c r="I11" s="7">
        <v>250487</v>
      </c>
      <c r="J11" t="s">
        <v>20</v>
      </c>
      <c r="K11">
        <f>SUM(C11-B11+F11-E11+I11-H11)/2</f>
        <v>1419</v>
      </c>
      <c r="L11">
        <f>SUM(C11-B11+F11-E11+I11-H11)</f>
        <v>2838</v>
      </c>
      <c r="M11">
        <f>SUM(K11*0.04+K11)</f>
        <v>1475.76</v>
      </c>
    </row>
    <row r="12" spans="1:13" ht="34.5" customHeight="1" x14ac:dyDescent="0.2">
      <c r="A12" s="1" t="s">
        <v>21</v>
      </c>
      <c r="B12" s="9">
        <v>110775</v>
      </c>
      <c r="C12" s="9">
        <v>113354</v>
      </c>
      <c r="D12" s="10"/>
      <c r="E12" s="9">
        <v>52221</v>
      </c>
      <c r="F12" s="9">
        <v>52241</v>
      </c>
      <c r="G12" s="10"/>
      <c r="H12" s="9">
        <v>250513</v>
      </c>
      <c r="I12" s="9">
        <v>250821</v>
      </c>
      <c r="J12" t="s">
        <v>22</v>
      </c>
      <c r="K12">
        <f>SUM(C12-B12+F12-E12+I12-H12)/2</f>
        <v>1453.5</v>
      </c>
      <c r="L12">
        <f>SUM(C12-B12+F12-E12+I12-H12)</f>
        <v>2907</v>
      </c>
      <c r="M12">
        <f>SUM(K12*0.04+K12)</f>
        <v>1511.64</v>
      </c>
    </row>
    <row r="13" spans="1:13" ht="34.5" customHeight="1" x14ac:dyDescent="0.2">
      <c r="A13" s="1" t="s">
        <v>23</v>
      </c>
      <c r="B13" s="9">
        <v>113404</v>
      </c>
      <c r="C13" s="9">
        <v>114622</v>
      </c>
      <c r="D13" s="10"/>
      <c r="E13" s="9">
        <v>52250</v>
      </c>
      <c r="F13" s="9">
        <v>52267</v>
      </c>
      <c r="G13" s="10"/>
      <c r="H13" s="9">
        <v>250881</v>
      </c>
      <c r="I13" s="9">
        <v>251138</v>
      </c>
      <c r="J13" t="s">
        <v>24</v>
      </c>
      <c r="K13">
        <f>SUM(C13-B13+F13-E13+I13-H13)/2</f>
        <v>746</v>
      </c>
      <c r="L13">
        <f>SUM(C13-B13+F13-E13+I13-H13)</f>
        <v>1492</v>
      </c>
      <c r="M13">
        <f>SUM(K13*0.04+K13)</f>
        <v>775.84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41211</v>
      </c>
      <c r="C3" s="2">
        <v>41215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115237</v>
      </c>
      <c r="C9" s="9">
        <v>117536</v>
      </c>
      <c r="D9" s="10"/>
      <c r="E9" s="9">
        <v>52276</v>
      </c>
      <c r="F9" s="9">
        <v>52299</v>
      </c>
      <c r="G9" s="10"/>
      <c r="H9" s="9">
        <v>251197</v>
      </c>
      <c r="I9" s="9">
        <v>251495</v>
      </c>
      <c r="J9" t="s">
        <v>16</v>
      </c>
      <c r="K9">
        <f>SUM(C9-B9+F9-E9+I9-H9)/2</f>
        <v>1310</v>
      </c>
      <c r="L9">
        <f>SUM(C9-B9+F9-E9+I9-H9)</f>
        <v>2620</v>
      </c>
      <c r="M9">
        <f>SUM(K9*0.04+K9)</f>
        <v>1362.4</v>
      </c>
    </row>
    <row r="10" spans="1:13" ht="34.5" customHeight="1" x14ac:dyDescent="0.2">
      <c r="A10" s="1" t="s">
        <v>17</v>
      </c>
      <c r="B10" s="7">
        <v>117556</v>
      </c>
      <c r="C10" s="7">
        <v>120428</v>
      </c>
      <c r="E10" s="7">
        <v>52307</v>
      </c>
      <c r="F10" s="7">
        <v>52324</v>
      </c>
      <c r="H10" s="7">
        <v>251549</v>
      </c>
      <c r="I10" s="7">
        <v>251903</v>
      </c>
      <c r="J10" t="s">
        <v>18</v>
      </c>
      <c r="K10">
        <f>SUM(C10-B10+F10-E10+I10-H10)/2</f>
        <v>1621.5</v>
      </c>
      <c r="L10">
        <f>SUM(C10-B10+F10-E10+I10-H10)</f>
        <v>3243</v>
      </c>
      <c r="M10">
        <f>SUM(K10*0.04+K10)</f>
        <v>1686.36</v>
      </c>
    </row>
    <row r="11" spans="1:13" ht="34.5" customHeight="1" x14ac:dyDescent="0.2">
      <c r="A11" s="1" t="s">
        <v>19</v>
      </c>
      <c r="B11" s="7">
        <v>120467</v>
      </c>
      <c r="C11" s="7">
        <v>122596</v>
      </c>
      <c r="E11" s="7">
        <v>52332</v>
      </c>
      <c r="F11" s="7">
        <v>52354</v>
      </c>
      <c r="H11" s="7">
        <v>251992</v>
      </c>
      <c r="I11" s="7">
        <v>252261</v>
      </c>
      <c r="J11" t="s">
        <v>20</v>
      </c>
      <c r="K11">
        <f>SUM(C11-B11+F11-E11+I11-H11)/2</f>
        <v>1210</v>
      </c>
      <c r="L11">
        <f>SUM(C11-B11+F11-E11+I11-H11)</f>
        <v>2420</v>
      </c>
      <c r="M11">
        <f>SUM(K11*0.04+K11)</f>
        <v>1258.4000000000001</v>
      </c>
    </row>
    <row r="12" spans="1:13" ht="34.5" customHeight="1" x14ac:dyDescent="0.2">
      <c r="A12" s="1" t="s">
        <v>21</v>
      </c>
      <c r="B12" s="9">
        <v>122637</v>
      </c>
      <c r="C12" s="9">
        <v>125297</v>
      </c>
      <c r="D12" s="10"/>
      <c r="E12" s="9">
        <v>52364</v>
      </c>
      <c r="F12" s="9">
        <v>52395</v>
      </c>
      <c r="G12" s="10"/>
      <c r="H12" s="9">
        <v>252304</v>
      </c>
      <c r="I12" s="9">
        <v>252674</v>
      </c>
      <c r="J12" t="s">
        <v>22</v>
      </c>
      <c r="K12">
        <f>SUM(C12-B12+F12-E12+I12-H12)/2</f>
        <v>1530.5</v>
      </c>
      <c r="L12">
        <f>SUM(C12-B12+F12-E12+I12-H12)</f>
        <v>3061</v>
      </c>
      <c r="M12">
        <f>SUM(K12*0.04+K12)</f>
        <v>1591.72</v>
      </c>
    </row>
    <row r="13" spans="1:13" ht="34.5" customHeight="1" x14ac:dyDescent="0.2">
      <c r="A13" s="1" t="s">
        <v>23</v>
      </c>
      <c r="B13" s="9">
        <v>125324</v>
      </c>
      <c r="C13" s="9">
        <v>126720</v>
      </c>
      <c r="D13" s="10"/>
      <c r="E13" s="9">
        <v>52404</v>
      </c>
      <c r="F13" s="9">
        <v>52425</v>
      </c>
      <c r="G13" s="10"/>
      <c r="H13" s="9">
        <v>252743</v>
      </c>
      <c r="I13" s="9">
        <v>252922</v>
      </c>
      <c r="J13" t="s">
        <v>24</v>
      </c>
      <c r="K13">
        <f>SUM(C13-B13+F13-E13+I13-H13)/2</f>
        <v>798</v>
      </c>
      <c r="L13">
        <f>SUM(C13-B13+F13-E13+I13-H13)</f>
        <v>1596</v>
      </c>
      <c r="M13">
        <f>SUM(K13*0.04+K13)</f>
        <v>829.92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41218</v>
      </c>
      <c r="C3" s="2">
        <v>41222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127426</v>
      </c>
      <c r="C9" s="9">
        <v>129987</v>
      </c>
      <c r="D9" s="10"/>
      <c r="E9" s="9">
        <v>52444</v>
      </c>
      <c r="F9" s="9">
        <v>52473</v>
      </c>
      <c r="G9" s="10"/>
      <c r="H9" s="9">
        <v>252985</v>
      </c>
      <c r="I9" s="9">
        <v>252468</v>
      </c>
      <c r="J9" t="s">
        <v>16</v>
      </c>
      <c r="K9">
        <f>SUM(C9-B9+F9-E9+I9-H9)/2</f>
        <v>1036.5</v>
      </c>
      <c r="L9">
        <f>SUM(C9-B9+F9-E9+I9-H9)</f>
        <v>2073</v>
      </c>
      <c r="M9">
        <f>SUM(K9*0.04+K9)</f>
        <v>1077.96</v>
      </c>
    </row>
    <row r="10" spans="1:13" ht="34.5" customHeight="1" x14ac:dyDescent="0.2">
      <c r="A10" s="1" t="s">
        <v>17</v>
      </c>
      <c r="B10" s="7">
        <v>130005</v>
      </c>
      <c r="C10" s="7">
        <v>132609</v>
      </c>
      <c r="E10" s="7">
        <v>52481</v>
      </c>
      <c r="F10" s="7">
        <v>52499</v>
      </c>
      <c r="H10" s="7">
        <v>253327</v>
      </c>
      <c r="I10" s="7">
        <v>253735</v>
      </c>
      <c r="J10" t="s">
        <v>18</v>
      </c>
      <c r="K10">
        <f>SUM(C10-B10+F10-E10+I10-H10)/2</f>
        <v>1515</v>
      </c>
      <c r="L10">
        <f>SUM(C10-B10+F10-E10+I10-H10)</f>
        <v>3030</v>
      </c>
      <c r="M10">
        <f>SUM(K10*0.04+K10)</f>
        <v>1575.6</v>
      </c>
    </row>
    <row r="11" spans="1:13" ht="34.5" customHeight="1" x14ac:dyDescent="0.2">
      <c r="A11" s="1" t="s">
        <v>19</v>
      </c>
      <c r="B11" s="7">
        <v>132647</v>
      </c>
      <c r="C11" s="7">
        <v>134979</v>
      </c>
      <c r="E11" s="7">
        <v>52504</v>
      </c>
      <c r="F11" s="7">
        <v>52518</v>
      </c>
      <c r="H11" s="7">
        <v>253808</v>
      </c>
      <c r="I11" s="7">
        <v>254099</v>
      </c>
      <c r="J11" t="s">
        <v>20</v>
      </c>
      <c r="K11">
        <f>SUM(C11-B11+F11-E11+I11-H11)/2</f>
        <v>1318.5</v>
      </c>
      <c r="L11">
        <f>SUM(C11-B11+F11-E11+I11-H11)</f>
        <v>2637</v>
      </c>
      <c r="M11">
        <f>SUM(K11*0.04+K11)</f>
        <v>1371.24</v>
      </c>
    </row>
    <row r="12" spans="1:13" ht="34.5" customHeight="1" x14ac:dyDescent="0.2">
      <c r="A12" s="1" t="s">
        <v>21</v>
      </c>
      <c r="B12" s="9">
        <v>135013</v>
      </c>
      <c r="C12" s="9">
        <v>137618</v>
      </c>
      <c r="D12" s="10"/>
      <c r="E12" s="9">
        <v>52531</v>
      </c>
      <c r="F12" s="9">
        <v>52542</v>
      </c>
      <c r="G12" s="10"/>
      <c r="H12" s="9">
        <v>254169</v>
      </c>
      <c r="I12" s="9">
        <v>254525</v>
      </c>
      <c r="J12" t="s">
        <v>22</v>
      </c>
      <c r="K12">
        <f>SUM(C12-B12+F12-E12+I12-H12)/2</f>
        <v>1486</v>
      </c>
      <c r="L12">
        <f>SUM(C12-B12+F12-E12+I12-H12)</f>
        <v>2972</v>
      </c>
      <c r="M12">
        <f>SUM(K12*0.04+K12)</f>
        <v>1545.44</v>
      </c>
    </row>
    <row r="13" spans="1:13" ht="34.5" customHeight="1" x14ac:dyDescent="0.2">
      <c r="A13" s="1" t="s">
        <v>23</v>
      </c>
      <c r="B13" s="9">
        <v>137647</v>
      </c>
      <c r="C13" s="9">
        <v>138620</v>
      </c>
      <c r="D13" s="10"/>
      <c r="E13" s="9">
        <v>52555</v>
      </c>
      <c r="F13" s="9">
        <v>52576</v>
      </c>
      <c r="G13" s="10"/>
      <c r="H13" s="9">
        <v>254577</v>
      </c>
      <c r="I13" s="9">
        <v>254772</v>
      </c>
      <c r="J13" t="s">
        <v>24</v>
      </c>
      <c r="K13">
        <f>SUM(C13-B13+F13-E13+I13-H13)/2</f>
        <v>594.5</v>
      </c>
      <c r="L13">
        <f>SUM(C13-B13+F13-E13+I13-H13)</f>
        <v>1189</v>
      </c>
      <c r="M13">
        <f>SUM(K13*0.04+K13)</f>
        <v>618.28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41099</v>
      </c>
      <c r="C3" s="2">
        <v>41103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959428</v>
      </c>
      <c r="C9" s="7">
        <v>960489</v>
      </c>
      <c r="E9" s="7">
        <v>49220</v>
      </c>
      <c r="F9" s="7">
        <v>49231</v>
      </c>
      <c r="H9" s="7">
        <v>230498</v>
      </c>
      <c r="I9" s="7">
        <v>230623</v>
      </c>
      <c r="J9" t="s">
        <v>16</v>
      </c>
      <c r="K9">
        <f>SUM(C9-B9+F9-E9+I9-H9)/2</f>
        <v>598.5</v>
      </c>
      <c r="L9">
        <f>SUM(C9-B9+F9-E9+I9-H9)</f>
        <v>1197</v>
      </c>
      <c r="M9">
        <f>SUM(K9*0.04+K9)</f>
        <v>622.44000000000005</v>
      </c>
    </row>
    <row r="10" spans="1:13" ht="34.5" customHeight="1" x14ac:dyDescent="0.2">
      <c r="A10" s="1" t="s">
        <v>17</v>
      </c>
      <c r="B10" s="7">
        <v>960521</v>
      </c>
      <c r="C10" s="7">
        <v>961693</v>
      </c>
      <c r="E10" s="7">
        <v>49234</v>
      </c>
      <c r="F10" s="7">
        <v>49253</v>
      </c>
      <c r="H10" s="7">
        <v>230675</v>
      </c>
      <c r="I10" s="7">
        <v>230803</v>
      </c>
      <c r="J10" t="s">
        <v>18</v>
      </c>
      <c r="K10">
        <f>SUM(C10-B10+F10-E10+I10-H10)/2</f>
        <v>659.5</v>
      </c>
      <c r="L10">
        <f>SUM(C10-B10+F10-E10+I10-H10)</f>
        <v>1319</v>
      </c>
      <c r="M10">
        <f>SUM(K10*0.04+K10)</f>
        <v>685.88</v>
      </c>
    </row>
    <row r="11" spans="1:13" ht="34.5" customHeight="1" x14ac:dyDescent="0.2">
      <c r="A11" s="1" t="s">
        <v>19</v>
      </c>
      <c r="B11" s="9">
        <v>961718</v>
      </c>
      <c r="C11" s="9">
        <v>962865</v>
      </c>
      <c r="E11" s="9">
        <v>49257</v>
      </c>
      <c r="F11" s="9">
        <v>49264</v>
      </c>
      <c r="H11" s="9">
        <v>230844</v>
      </c>
      <c r="I11" s="9">
        <v>230956</v>
      </c>
      <c r="J11" t="s">
        <v>20</v>
      </c>
      <c r="K11">
        <f>SUM(C11-B11+F11-E11+I11-H11)/2</f>
        <v>633</v>
      </c>
      <c r="L11">
        <f>SUM(C11-B11+F11-E11+I11-H11)</f>
        <v>1266</v>
      </c>
      <c r="M11">
        <f>SUM(K11*0.04+K11)</f>
        <v>658.32</v>
      </c>
    </row>
    <row r="12" spans="1:13" ht="34.5" customHeight="1" x14ac:dyDescent="0.2">
      <c r="A12" s="1" t="s">
        <v>21</v>
      </c>
      <c r="B12" s="7">
        <v>962899</v>
      </c>
      <c r="C12" s="7">
        <v>964066</v>
      </c>
      <c r="E12" s="7">
        <v>49279</v>
      </c>
      <c r="F12" s="7">
        <v>49280</v>
      </c>
      <c r="H12" s="7">
        <v>231007</v>
      </c>
      <c r="I12" s="7">
        <v>231118</v>
      </c>
      <c r="J12" t="s">
        <v>22</v>
      </c>
      <c r="K12">
        <f>SUM(C12-B12+F12-E12+I12-H12)/2</f>
        <v>639.5</v>
      </c>
      <c r="L12">
        <f>SUM(C12-B12+F12-E12+I12-H12)</f>
        <v>1279</v>
      </c>
      <c r="M12">
        <f>SUM(K12*0.04+K12)</f>
        <v>665.08</v>
      </c>
    </row>
    <row r="13" spans="1:13" ht="34.5" customHeight="1" x14ac:dyDescent="0.2">
      <c r="A13" s="1" t="s">
        <v>23</v>
      </c>
      <c r="B13" s="7">
        <v>964101</v>
      </c>
      <c r="C13" s="7">
        <v>964548</v>
      </c>
      <c r="E13" s="7">
        <v>49283</v>
      </c>
      <c r="F13" s="7">
        <v>49300</v>
      </c>
      <c r="H13" s="7">
        <v>231144</v>
      </c>
      <c r="I13" s="7">
        <v>231186</v>
      </c>
      <c r="J13" t="s">
        <v>24</v>
      </c>
      <c r="K13">
        <f>SUM(C13-B13+F13-E13+I13-H13)/2</f>
        <v>253</v>
      </c>
      <c r="L13">
        <f>SUM(C13-B13+F13-E13+I13-H13)</f>
        <v>506</v>
      </c>
      <c r="M13">
        <f>SUM(K13*0.04+K13)</f>
        <v>263.12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41225</v>
      </c>
      <c r="C3" s="2">
        <v>41229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7">
        <v>139380</v>
      </c>
      <c r="C10" s="7">
        <v>142104</v>
      </c>
      <c r="E10" s="7">
        <v>52583</v>
      </c>
      <c r="F10" s="7">
        <v>52599</v>
      </c>
      <c r="H10" s="7">
        <v>254822</v>
      </c>
      <c r="I10" s="7">
        <v>255225</v>
      </c>
      <c r="J10" t="s">
        <v>18</v>
      </c>
      <c r="K10">
        <f>SUM(C10-B10+F10-E10+I10-H10)/2</f>
        <v>1571.5</v>
      </c>
      <c r="L10">
        <f>SUM(C10-B10+F10-E10+I10-H10)</f>
        <v>3143</v>
      </c>
      <c r="M10">
        <f>SUM(K10*0.04+K10)</f>
        <v>1634.36</v>
      </c>
    </row>
    <row r="11" spans="1:13" ht="34.5" customHeight="1" x14ac:dyDescent="0.2">
      <c r="A11" s="1" t="s">
        <v>19</v>
      </c>
      <c r="B11" s="7">
        <v>142140</v>
      </c>
      <c r="C11" s="7">
        <v>144407</v>
      </c>
      <c r="E11" s="7">
        <v>52607</v>
      </c>
      <c r="F11" s="7">
        <v>52632</v>
      </c>
      <c r="H11" s="7">
        <v>255290</v>
      </c>
      <c r="I11" s="7">
        <v>255618</v>
      </c>
      <c r="J11" t="s">
        <v>20</v>
      </c>
      <c r="K11">
        <f>SUM(C11-B11+F11-E11+I11-H11)/2</f>
        <v>1310</v>
      </c>
      <c r="L11">
        <f>SUM(C11-B11+F11-E11+I11-H11)</f>
        <v>2620</v>
      </c>
      <c r="M11">
        <f>SUM(K11*0.04+K11)</f>
        <v>1362.4</v>
      </c>
    </row>
    <row r="12" spans="1:13" ht="34.5" customHeight="1" x14ac:dyDescent="0.2">
      <c r="A12" s="1" t="s">
        <v>21</v>
      </c>
      <c r="B12" s="9">
        <v>144428</v>
      </c>
      <c r="C12" s="9">
        <v>147039</v>
      </c>
      <c r="D12" s="10"/>
      <c r="E12" s="9">
        <v>52642</v>
      </c>
      <c r="F12" s="9">
        <v>52670</v>
      </c>
      <c r="G12" s="10"/>
      <c r="H12" s="9">
        <v>255682</v>
      </c>
      <c r="I12" s="9">
        <v>256066</v>
      </c>
      <c r="J12" t="s">
        <v>22</v>
      </c>
      <c r="K12">
        <f>SUM(C12-B12+F12-E12+I12-H12)/2</f>
        <v>1511.5</v>
      </c>
      <c r="L12">
        <f>SUM(C12-B12+F12-E12+I12-H12)</f>
        <v>3023</v>
      </c>
      <c r="M12">
        <f>SUM(K12*0.04+K12)</f>
        <v>1571.96</v>
      </c>
    </row>
    <row r="13" spans="1:13" ht="34.5" customHeight="1" x14ac:dyDescent="0.2">
      <c r="A13" s="1" t="s">
        <v>23</v>
      </c>
      <c r="B13" s="9">
        <v>147073</v>
      </c>
      <c r="C13" s="9">
        <v>148269</v>
      </c>
      <c r="D13" s="10"/>
      <c r="E13" s="9">
        <v>52687</v>
      </c>
      <c r="F13" s="9">
        <v>52710</v>
      </c>
      <c r="G13" s="10"/>
      <c r="H13" s="9">
        <v>256144</v>
      </c>
      <c r="I13" s="9">
        <v>256355</v>
      </c>
      <c r="J13" t="s">
        <v>24</v>
      </c>
      <c r="K13">
        <f>SUM(C13-B13+F13-E13+I13-H13)/2</f>
        <v>715</v>
      </c>
      <c r="L13">
        <f>SUM(C13-B13+F13-E13+I13-H13)</f>
        <v>1430</v>
      </c>
      <c r="M13">
        <f>SUM(K13*0.04+K13)</f>
        <v>743.6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41232</v>
      </c>
      <c r="C3" s="2">
        <v>41236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148811</v>
      </c>
      <c r="C9" s="9">
        <v>150987</v>
      </c>
      <c r="D9" s="10"/>
      <c r="E9" s="9">
        <v>52721</v>
      </c>
      <c r="F9" s="9">
        <v>52736</v>
      </c>
      <c r="G9" s="10"/>
      <c r="H9" s="9">
        <v>256412</v>
      </c>
      <c r="I9" s="9">
        <v>256703</v>
      </c>
      <c r="J9" t="s">
        <v>16</v>
      </c>
      <c r="K9">
        <f>SUM(C9-B9+F9-E9+I9-H9)/2</f>
        <v>1241</v>
      </c>
      <c r="L9">
        <f>SUM(C9-B9+F9-E9+I9-H9)</f>
        <v>2482</v>
      </c>
      <c r="M9">
        <f>SUM(K9*0.04+K9)</f>
        <v>1290.6400000000001</v>
      </c>
    </row>
    <row r="10" spans="1:13" ht="34.5" customHeight="1" x14ac:dyDescent="0.2">
      <c r="A10" s="1" t="s">
        <v>17</v>
      </c>
      <c r="B10" s="7">
        <v>151067</v>
      </c>
      <c r="C10" s="7">
        <v>153594</v>
      </c>
      <c r="E10" s="7">
        <v>52752</v>
      </c>
      <c r="F10" s="7">
        <v>52764</v>
      </c>
      <c r="H10" s="7">
        <v>256744</v>
      </c>
      <c r="I10" s="7">
        <v>257099</v>
      </c>
      <c r="J10" t="s">
        <v>18</v>
      </c>
      <c r="K10">
        <f>SUM(C10-B10+F10-E10+I10-H10)/2</f>
        <v>1447</v>
      </c>
      <c r="L10">
        <f>SUM(C10-B10+F10-E10+I10-H10)</f>
        <v>2894</v>
      </c>
      <c r="M10">
        <f>SUM(K10*0.04+K10)</f>
        <v>1504.88</v>
      </c>
    </row>
    <row r="11" spans="1:13" ht="34.5" customHeight="1" x14ac:dyDescent="0.2">
      <c r="A11" s="1" t="s">
        <v>19</v>
      </c>
      <c r="B11" s="7">
        <v>153634</v>
      </c>
      <c r="C11" s="7">
        <v>155213</v>
      </c>
      <c r="E11" s="7">
        <v>52767</v>
      </c>
      <c r="F11" s="7">
        <v>52785</v>
      </c>
      <c r="H11" s="7">
        <v>257147</v>
      </c>
      <c r="I11" s="7">
        <v>257369</v>
      </c>
      <c r="J11" t="s">
        <v>20</v>
      </c>
      <c r="K11">
        <f>SUM(C11-B11+F11-E11+I11-H11)/2</f>
        <v>909.5</v>
      </c>
      <c r="L11">
        <f>SUM(C11-B11+F11-E11+I11-H11)</f>
        <v>1819</v>
      </c>
      <c r="M11">
        <f>SUM(K11*0.04+K11)</f>
        <v>945.88</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41239</v>
      </c>
      <c r="C3" s="2">
        <v>41243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155246</v>
      </c>
      <c r="C9" s="9">
        <v>157461</v>
      </c>
      <c r="D9" s="10"/>
      <c r="E9" s="9">
        <v>52797</v>
      </c>
      <c r="F9" s="9">
        <v>52812</v>
      </c>
      <c r="G9" s="10"/>
      <c r="H9" s="9">
        <v>257374</v>
      </c>
      <c r="I9" s="9">
        <v>257716</v>
      </c>
      <c r="J9" t="s">
        <v>16</v>
      </c>
      <c r="K9">
        <f>SUM(C9-B9+F9-E9+I9-H9)/2</f>
        <v>1286</v>
      </c>
      <c r="L9">
        <f>SUM(C9-B9+F9-E9+I9-H9)</f>
        <v>2572</v>
      </c>
      <c r="M9">
        <f>SUM(K9*0.04+K9)</f>
        <v>1337.44</v>
      </c>
    </row>
    <row r="10" spans="1:13" ht="34.5" customHeight="1" x14ac:dyDescent="0.2">
      <c r="A10" s="1" t="s">
        <v>17</v>
      </c>
      <c r="B10" s="7">
        <v>157496</v>
      </c>
      <c r="C10" s="7">
        <v>160262</v>
      </c>
      <c r="E10" s="7">
        <v>52817</v>
      </c>
      <c r="F10" s="7">
        <v>52834</v>
      </c>
      <c r="H10" s="7">
        <v>257760</v>
      </c>
      <c r="I10" s="7">
        <v>258229</v>
      </c>
      <c r="J10" t="s">
        <v>18</v>
      </c>
      <c r="K10">
        <f>SUM(C10-B10+F10-E10+I10-H10)/2</f>
        <v>1626</v>
      </c>
      <c r="L10">
        <f>SUM(C10-B10+F10-E10+I10-H10)</f>
        <v>3252</v>
      </c>
      <c r="M10">
        <f>SUM(K10*0.04+K10)</f>
        <v>1691.04</v>
      </c>
    </row>
    <row r="11" spans="1:13" ht="34.5" customHeight="1" x14ac:dyDescent="0.2">
      <c r="A11" s="1" t="s">
        <v>19</v>
      </c>
      <c r="B11" s="7">
        <v>160281</v>
      </c>
      <c r="C11" s="7">
        <v>162593</v>
      </c>
      <c r="E11" s="7">
        <v>52839</v>
      </c>
      <c r="F11" s="7">
        <v>52859</v>
      </c>
      <c r="H11" s="7">
        <v>258321</v>
      </c>
      <c r="I11" s="7">
        <v>258613</v>
      </c>
      <c r="J11" t="s">
        <v>20</v>
      </c>
      <c r="K11">
        <f>SUM(C11-B11+F11-E11+I11-H11)/2</f>
        <v>1312</v>
      </c>
      <c r="L11">
        <f>SUM(C11-B11+F11-E11+I11-H11)</f>
        <v>2624</v>
      </c>
      <c r="M11">
        <f>SUM(K11*0.04+K11)</f>
        <v>1364.48</v>
      </c>
    </row>
    <row r="12" spans="1:13" ht="34.5" customHeight="1" x14ac:dyDescent="0.2">
      <c r="A12" s="1" t="s">
        <v>21</v>
      </c>
      <c r="B12" s="9">
        <v>162621</v>
      </c>
      <c r="C12" s="9">
        <v>165316</v>
      </c>
      <c r="D12" s="10"/>
      <c r="E12" s="9">
        <v>52865</v>
      </c>
      <c r="F12" s="9">
        <v>52874</v>
      </c>
      <c r="G12" s="10"/>
      <c r="H12" s="9">
        <v>258677</v>
      </c>
      <c r="I12" s="9">
        <v>259085</v>
      </c>
      <c r="J12" t="s">
        <v>22</v>
      </c>
      <c r="K12">
        <f>SUM(C12-B12+F12-E12+I12-H12)/2</f>
        <v>1556</v>
      </c>
      <c r="L12">
        <f>SUM(C12-B12+F12-E12+I12-H12)</f>
        <v>3112</v>
      </c>
      <c r="M12">
        <f>SUM(K12*0.04+K12)</f>
        <v>1618.24</v>
      </c>
    </row>
    <row r="13" spans="1:13" ht="34.5" customHeight="1" x14ac:dyDescent="0.2">
      <c r="A13" s="1" t="s">
        <v>23</v>
      </c>
      <c r="B13" s="9">
        <v>163358</v>
      </c>
      <c r="C13" s="9">
        <v>166447</v>
      </c>
      <c r="D13" s="10"/>
      <c r="E13" s="9">
        <v>52889</v>
      </c>
      <c r="F13" s="9">
        <v>52902</v>
      </c>
      <c r="G13" s="10"/>
      <c r="H13" s="9">
        <v>259154</v>
      </c>
      <c r="I13" s="9">
        <v>259432</v>
      </c>
      <c r="J13" t="s">
        <v>24</v>
      </c>
      <c r="K13">
        <f>SUM(C13-B13+F13-E13+I13-H13)/2</f>
        <v>1690</v>
      </c>
      <c r="L13">
        <f>SUM(C13-B13+F13-E13+I13-H13)</f>
        <v>3380</v>
      </c>
      <c r="M13">
        <f>SUM(K13*0.04+K13)</f>
        <v>1757.6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41246</v>
      </c>
      <c r="C3" s="2">
        <v>41250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167176</v>
      </c>
      <c r="C9" s="9">
        <v>169643</v>
      </c>
      <c r="D9" s="10"/>
      <c r="E9" s="9">
        <v>52916</v>
      </c>
      <c r="F9" s="9">
        <v>52924</v>
      </c>
      <c r="G9" s="10"/>
      <c r="H9" s="9">
        <v>259497</v>
      </c>
      <c r="I9" s="9">
        <v>259898</v>
      </c>
      <c r="J9" t="s">
        <v>16</v>
      </c>
      <c r="K9">
        <f>SUM(C9-B9+F9-E9+I9-H9)/2</f>
        <v>1438</v>
      </c>
      <c r="L9">
        <f>SUM(C9-B9+F9-E9+I9-H9)</f>
        <v>2876</v>
      </c>
      <c r="M9">
        <f>SUM(K9*0.04+K9)</f>
        <v>1495.52</v>
      </c>
    </row>
    <row r="10" spans="1:13" ht="34.5" customHeight="1" x14ac:dyDescent="0.2">
      <c r="A10" s="1" t="s">
        <v>17</v>
      </c>
      <c r="B10" s="7">
        <v>169676</v>
      </c>
      <c r="C10" s="7">
        <v>172615</v>
      </c>
      <c r="E10" s="7">
        <v>52933</v>
      </c>
      <c r="F10" s="7">
        <v>52946</v>
      </c>
      <c r="H10" s="7">
        <v>259976</v>
      </c>
      <c r="I10" s="7">
        <v>260501</v>
      </c>
      <c r="J10" t="s">
        <v>18</v>
      </c>
      <c r="K10">
        <f>SUM(C10-B10+F10-E10+I10-H10)/2</f>
        <v>1738.5</v>
      </c>
      <c r="L10">
        <f>SUM(C10-B10+F10-E10+I10-H10)</f>
        <v>3477</v>
      </c>
      <c r="M10">
        <f>SUM(K10*0.04+K10)</f>
        <v>1808.04</v>
      </c>
    </row>
    <row r="11" spans="1:13" ht="34.5" customHeight="1" x14ac:dyDescent="0.2">
      <c r="A11" s="1" t="s">
        <v>19</v>
      </c>
      <c r="B11" s="7">
        <v>172644</v>
      </c>
      <c r="C11" s="7">
        <v>174562</v>
      </c>
      <c r="E11" s="7">
        <v>52957</v>
      </c>
      <c r="F11" s="7">
        <v>52972</v>
      </c>
      <c r="H11" s="7">
        <v>260586</v>
      </c>
      <c r="I11" s="7">
        <v>260968</v>
      </c>
      <c r="J11" t="s">
        <v>20</v>
      </c>
      <c r="K11">
        <f>SUM(C11-B11+F11-E11+I11-H11)/2</f>
        <v>1157.5</v>
      </c>
      <c r="L11">
        <f>SUM(C11-B11+F11-E11+I11-H11)</f>
        <v>2315</v>
      </c>
      <c r="M11">
        <f>SUM(K11*0.04+K11)</f>
        <v>1203.8</v>
      </c>
    </row>
    <row r="12" spans="1:13" ht="34.5" customHeight="1" x14ac:dyDescent="0.2">
      <c r="A12" s="1" t="s">
        <v>21</v>
      </c>
      <c r="B12" s="9">
        <v>174596</v>
      </c>
      <c r="C12" s="9">
        <v>176989</v>
      </c>
      <c r="D12" s="10"/>
      <c r="E12" s="9">
        <v>52987</v>
      </c>
      <c r="F12" s="9">
        <v>53010</v>
      </c>
      <c r="G12" s="10"/>
      <c r="H12" s="9">
        <v>261030</v>
      </c>
      <c r="I12" s="9">
        <v>261383</v>
      </c>
      <c r="J12" t="s">
        <v>22</v>
      </c>
      <c r="K12">
        <f>SUM(C12-B12+F12-E12+I12-H12)/2</f>
        <v>1384.5</v>
      </c>
      <c r="L12">
        <f>SUM(C12-B12+F12-E12+I12-H12)</f>
        <v>2769</v>
      </c>
      <c r="M12">
        <f>SUM(K12*0.04+K12)</f>
        <v>1439.88</v>
      </c>
    </row>
    <row r="13" spans="1:13" ht="34.5" customHeight="1" x14ac:dyDescent="0.2">
      <c r="A13" s="1" t="s">
        <v>23</v>
      </c>
      <c r="B13" s="9">
        <v>177023</v>
      </c>
      <c r="C13" s="9">
        <v>177928</v>
      </c>
      <c r="D13" s="10"/>
      <c r="E13" s="9">
        <v>53023</v>
      </c>
      <c r="F13" s="9">
        <v>53037</v>
      </c>
      <c r="G13" s="10"/>
      <c r="H13" s="9">
        <v>261447</v>
      </c>
      <c r="I13" s="9">
        <v>261676</v>
      </c>
      <c r="J13" t="s">
        <v>24</v>
      </c>
      <c r="K13">
        <f>SUM(C13-B13+F13-E13+I13-H13)/2</f>
        <v>574</v>
      </c>
      <c r="L13">
        <f>SUM(C13-B13+F13-E13+I13-H13)</f>
        <v>1148</v>
      </c>
      <c r="M13">
        <f>SUM(K13*0.04+K13)</f>
        <v>596.96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41253</v>
      </c>
      <c r="C3" s="2">
        <v>41257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178531</v>
      </c>
      <c r="C9" s="9">
        <v>179982</v>
      </c>
      <c r="D9" s="10"/>
      <c r="E9" s="9">
        <v>53046</v>
      </c>
      <c r="F9" s="9">
        <v>53058</v>
      </c>
      <c r="G9" s="10"/>
      <c r="H9" s="9">
        <v>261791</v>
      </c>
      <c r="I9" s="9">
        <v>262084</v>
      </c>
      <c r="J9" t="s">
        <v>16</v>
      </c>
      <c r="K9">
        <f>SUM(C9-B9+F9-E9+I9-H9)/2</f>
        <v>878</v>
      </c>
      <c r="L9">
        <f>SUM(C9-B9+F9-E9+I9-H9)</f>
        <v>1756</v>
      </c>
      <c r="M9">
        <f>SUM(K9*0.04+K9)</f>
        <v>913.12</v>
      </c>
    </row>
    <row r="10" spans="1:13" ht="34.5" customHeight="1" x14ac:dyDescent="0.2">
      <c r="A10" s="1" t="s">
        <v>17</v>
      </c>
      <c r="B10" s="7">
        <v>180027</v>
      </c>
      <c r="C10" s="7">
        <v>181780</v>
      </c>
      <c r="E10" s="7">
        <v>53067</v>
      </c>
      <c r="F10" s="7">
        <v>53085</v>
      </c>
      <c r="H10" s="7">
        <v>262161</v>
      </c>
      <c r="I10" s="7">
        <v>262424</v>
      </c>
      <c r="J10" t="s">
        <v>18</v>
      </c>
      <c r="K10">
        <f>SUM(C10-B10+F10-E10+I10-H10)/2</f>
        <v>1017</v>
      </c>
      <c r="L10">
        <f>SUM(C10-B10+F10-E10+I10-H10)</f>
        <v>2034</v>
      </c>
      <c r="M10">
        <f>SUM(K10*0.04+K10)</f>
        <v>1057.68</v>
      </c>
    </row>
    <row r="11" spans="1:13" ht="34.5" customHeight="1" x14ac:dyDescent="0.2">
      <c r="A11" s="1" t="s">
        <v>19</v>
      </c>
      <c r="B11" s="7">
        <v>181804</v>
      </c>
      <c r="C11" s="7">
        <v>182323</v>
      </c>
      <c r="E11" s="7">
        <v>53093</v>
      </c>
      <c r="F11" s="7">
        <v>53099</v>
      </c>
      <c r="H11" s="7">
        <v>262469</v>
      </c>
      <c r="I11" s="7">
        <v>262540</v>
      </c>
      <c r="J11" t="s">
        <v>20</v>
      </c>
      <c r="K11">
        <f>SUM(C11-B11+F11-E11+I11-H11)/2</f>
        <v>298</v>
      </c>
      <c r="L11">
        <f>SUM(C11-B11+F11-E11+I11-H11)</f>
        <v>596</v>
      </c>
      <c r="M11">
        <f>SUM(K11*0.04+K11)</f>
        <v>309.92</v>
      </c>
    </row>
    <row r="12" spans="1:13" ht="34.5" customHeight="1" x14ac:dyDescent="0.2">
      <c r="A12" s="1" t="s">
        <v>21</v>
      </c>
      <c r="B12" s="9">
        <v>182349</v>
      </c>
      <c r="C12" s="9">
        <v>182802</v>
      </c>
      <c r="D12" s="10"/>
      <c r="E12" s="9">
        <v>53111</v>
      </c>
      <c r="F12" s="9">
        <v>53119</v>
      </c>
      <c r="G12" s="10"/>
      <c r="H12" s="9">
        <v>262559</v>
      </c>
      <c r="I12" s="9">
        <v>262612</v>
      </c>
      <c r="J12" t="s">
        <v>22</v>
      </c>
      <c r="K12">
        <f>SUM(C12-B12+F12-E12+I12-H12)/2</f>
        <v>257</v>
      </c>
      <c r="L12">
        <f>SUM(C12-B12+F12-E12+I12-H12)</f>
        <v>514</v>
      </c>
      <c r="M12">
        <f>SUM(K12*0.04+K12)</f>
        <v>267.27999999999997</v>
      </c>
    </row>
    <row r="13" spans="1:13" ht="34.5" customHeight="1" x14ac:dyDescent="0.2">
      <c r="A13" s="1" t="s">
        <v>23</v>
      </c>
      <c r="B13" s="9">
        <v>182844</v>
      </c>
      <c r="C13" s="9">
        <v>183196</v>
      </c>
      <c r="D13" s="10"/>
      <c r="E13" s="9">
        <v>53130</v>
      </c>
      <c r="F13" s="9">
        <v>53132</v>
      </c>
      <c r="G13" s="10"/>
      <c r="H13" s="9">
        <v>262635</v>
      </c>
      <c r="I13" s="9">
        <v>262690</v>
      </c>
      <c r="J13" t="s">
        <v>24</v>
      </c>
      <c r="K13">
        <f>SUM(C13-B13+F13-E13+I13-H13)/2</f>
        <v>204.5</v>
      </c>
      <c r="L13">
        <f>SUM(C13-B13+F13-E13+I13-H13)</f>
        <v>409</v>
      </c>
      <c r="M13">
        <f>SUM(K13*0.04+K13)</f>
        <v>212.68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41260</v>
      </c>
      <c r="C3" s="2">
        <v>41264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183243</v>
      </c>
      <c r="C9" s="9">
        <v>183522</v>
      </c>
      <c r="D9" s="10"/>
      <c r="E9" s="9">
        <v>53141</v>
      </c>
      <c r="F9" s="9">
        <v>53146</v>
      </c>
      <c r="G9" s="10"/>
      <c r="H9" s="9">
        <v>262706</v>
      </c>
      <c r="I9" s="9">
        <v>262754</v>
      </c>
      <c r="J9" t="s">
        <v>16</v>
      </c>
      <c r="K9">
        <f>SUM(C9-B9+F9-E9+I9-H9)/2</f>
        <v>166</v>
      </c>
      <c r="L9">
        <f>SUM(C9-B9+F9-E9+I9-H9)</f>
        <v>332</v>
      </c>
      <c r="M9">
        <f>SUM(K9*0.04+K9)</f>
        <v>172.64</v>
      </c>
    </row>
    <row r="10" spans="1:13" ht="34.5" customHeight="1" x14ac:dyDescent="0.2">
      <c r="A10" s="1" t="s">
        <v>17</v>
      </c>
      <c r="B10" s="7">
        <v>183546</v>
      </c>
      <c r="C10" s="7">
        <v>183824</v>
      </c>
      <c r="E10" s="7">
        <v>53149</v>
      </c>
      <c r="F10" s="7">
        <v>53152</v>
      </c>
      <c r="H10" s="7">
        <v>262775</v>
      </c>
      <c r="I10" s="7">
        <v>262816</v>
      </c>
      <c r="J10" t="s">
        <v>18</v>
      </c>
      <c r="K10">
        <f>SUM(C10-B10+F10-E10+I10-H10)/2</f>
        <v>161</v>
      </c>
      <c r="L10">
        <f>SUM(C10-B10+F10-E10+I10-H10)</f>
        <v>322</v>
      </c>
      <c r="M10">
        <f>SUM(K10*0.04+K10)</f>
        <v>167.44</v>
      </c>
    </row>
    <row r="11" spans="1:13" ht="34.5" customHeight="1" x14ac:dyDescent="0.2">
      <c r="A11" s="1" t="s">
        <v>19</v>
      </c>
      <c r="B11" s="8"/>
      <c r="C11" s="8"/>
      <c r="E11" s="8"/>
      <c r="F11" s="8"/>
      <c r="H11" s="8"/>
      <c r="I11" s="8"/>
      <c r="J11" t="s">
        <v>20</v>
      </c>
      <c r="K11">
        <f>SUM(C11-B11+F11-E11+I11-H11)/2</f>
        <v>0</v>
      </c>
      <c r="L11">
        <f>SUM(C11-B11+F11-E11+I11-H11)</f>
        <v>0</v>
      </c>
      <c r="M11">
        <f>SUM(K11*0.04+K11)</f>
        <v>0</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41267</v>
      </c>
      <c r="C3" s="2">
        <v>41271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8"/>
      <c r="C10" s="8"/>
      <c r="E10" s="8"/>
      <c r="F10" s="8"/>
      <c r="H10" s="8"/>
      <c r="I10" s="8"/>
      <c r="J10" t="s">
        <v>18</v>
      </c>
      <c r="K10">
        <f>SUM(C10-B10+F10-E10+I10-H10)/2</f>
        <v>0</v>
      </c>
      <c r="L10">
        <f>SUM(C10-B10+F10-E10+I10-H10)</f>
        <v>0</v>
      </c>
      <c r="M10">
        <f>SUM(K10*0.04+K10)</f>
        <v>0</v>
      </c>
    </row>
    <row r="11" spans="1:13" ht="34.5" customHeight="1" x14ac:dyDescent="0.2">
      <c r="A11" s="1" t="s">
        <v>19</v>
      </c>
      <c r="B11" s="8"/>
      <c r="C11" s="8"/>
      <c r="E11" s="8"/>
      <c r="F11" s="8"/>
      <c r="H11" s="8"/>
      <c r="I11" s="8"/>
      <c r="J11" t="s">
        <v>20</v>
      </c>
      <c r="K11">
        <f>SUM(C11-B11+F11-E11+I11-H11)/2</f>
        <v>0</v>
      </c>
      <c r="L11">
        <f>SUM(C11-B11+F11-E11+I11-H11)</f>
        <v>0</v>
      </c>
      <c r="M11">
        <f>SUM(K11*0.04+K11)</f>
        <v>0</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41274</v>
      </c>
      <c r="C3" s="2">
        <v>41278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8"/>
      <c r="C10" s="8"/>
      <c r="E10" s="8"/>
      <c r="F10" s="8"/>
      <c r="H10" s="8"/>
      <c r="I10" s="8"/>
      <c r="J10" t="s">
        <v>18</v>
      </c>
      <c r="K10">
        <f>SUM(C10-B10+F10-E10+I10-H10)/2</f>
        <v>0</v>
      </c>
      <c r="L10">
        <f>SUM(C10-B10+F10-E10+I10-H10)</f>
        <v>0</v>
      </c>
      <c r="M10">
        <f>SUM(K10*0.04+K10)</f>
        <v>0</v>
      </c>
    </row>
    <row r="11" spans="1:13" ht="34.5" customHeight="1" x14ac:dyDescent="0.2">
      <c r="A11" s="1" t="s">
        <v>19</v>
      </c>
      <c r="B11" s="9">
        <v>183942</v>
      </c>
      <c r="C11" s="9">
        <v>184199</v>
      </c>
      <c r="E11" s="9">
        <v>53159</v>
      </c>
      <c r="F11" s="9">
        <v>53166</v>
      </c>
      <c r="H11" s="9">
        <v>263056</v>
      </c>
      <c r="I11" s="9">
        <v>263092</v>
      </c>
      <c r="J11" t="s">
        <v>20</v>
      </c>
      <c r="K11">
        <f>SUM(C11-B11+F11-E11+I11-H11)/2</f>
        <v>150</v>
      </c>
      <c r="L11">
        <f>SUM(C11-B11+F11-E11+I11-H11)</f>
        <v>300</v>
      </c>
      <c r="M11">
        <f>SUM(K11*0.04+K11)</f>
        <v>156</v>
      </c>
    </row>
    <row r="12" spans="1:13" ht="34.5" customHeight="1" x14ac:dyDescent="0.2">
      <c r="A12" s="1" t="s">
        <v>21</v>
      </c>
      <c r="B12" s="9">
        <v>184228</v>
      </c>
      <c r="C12" s="9">
        <v>184513</v>
      </c>
      <c r="D12" s="10"/>
      <c r="E12" s="9">
        <v>53175</v>
      </c>
      <c r="F12" s="9">
        <v>53177</v>
      </c>
      <c r="G12" s="10"/>
      <c r="H12" s="9">
        <v>263101</v>
      </c>
      <c r="I12" s="9">
        <v>263130</v>
      </c>
      <c r="J12" t="s">
        <v>22</v>
      </c>
      <c r="K12">
        <f>SUM(C12-B12+F12-E12+I12-H12)/2</f>
        <v>158</v>
      </c>
      <c r="L12">
        <f>SUM(C12-B12+F12-E12+I12-H12)</f>
        <v>316</v>
      </c>
      <c r="M12">
        <f>SUM(K12*0.04+K12)</f>
        <v>164.32</v>
      </c>
    </row>
    <row r="13" spans="1:13" ht="34.5" customHeight="1" x14ac:dyDescent="0.2">
      <c r="A13" s="1" t="s">
        <v>23</v>
      </c>
      <c r="B13" s="9">
        <v>184537</v>
      </c>
      <c r="C13" s="9">
        <v>184859</v>
      </c>
      <c r="D13" s="10"/>
      <c r="E13" s="9">
        <v>53182</v>
      </c>
      <c r="F13" s="9">
        <v>53201</v>
      </c>
      <c r="G13" s="10"/>
      <c r="H13" s="9">
        <v>263143</v>
      </c>
      <c r="I13" s="9">
        <v>263198</v>
      </c>
      <c r="J13" t="s">
        <v>24</v>
      </c>
      <c r="K13">
        <f>SUM(C13-B13+F13-E13+I13-H13)/2</f>
        <v>198</v>
      </c>
      <c r="L13">
        <f>SUM(C13-B13+F13-E13+I13-H13)</f>
        <v>396</v>
      </c>
      <c r="M13">
        <f>SUM(K13*0.04+K13)</f>
        <v>205.92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41281</v>
      </c>
      <c r="C3" s="2">
        <v>41285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184880</v>
      </c>
      <c r="C9" s="9">
        <v>185402</v>
      </c>
      <c r="D9" s="10"/>
      <c r="E9" s="9">
        <v>53206</v>
      </c>
      <c r="F9" s="9">
        <v>53228</v>
      </c>
      <c r="G9" s="10"/>
      <c r="H9" s="9">
        <v>263211</v>
      </c>
      <c r="I9" s="9">
        <v>263288</v>
      </c>
      <c r="J9" t="s">
        <v>16</v>
      </c>
      <c r="K9">
        <f>SUM(C9-B9+F9-E9+I9-H9)/2</f>
        <v>310.5</v>
      </c>
      <c r="L9">
        <f>SUM(C9-B9+F9-E9+I9-H9)</f>
        <v>621</v>
      </c>
      <c r="M9">
        <f>SUM(K9*0.04+K9)</f>
        <v>322.92</v>
      </c>
    </row>
    <row r="10" spans="1:13" ht="34.5" customHeight="1" x14ac:dyDescent="0.2">
      <c r="A10" s="1" t="s">
        <v>17</v>
      </c>
      <c r="B10" s="9">
        <v>185432</v>
      </c>
      <c r="C10" s="9">
        <v>185880</v>
      </c>
      <c r="E10" s="9">
        <v>53303</v>
      </c>
      <c r="F10" s="9">
        <v>53234</v>
      </c>
      <c r="H10" s="9">
        <v>263300</v>
      </c>
      <c r="I10" s="9">
        <v>263350</v>
      </c>
      <c r="J10" t="s">
        <v>18</v>
      </c>
      <c r="K10">
        <f>SUM(C10-B10+F10-E10+I10-H10)/2</f>
        <v>214.5</v>
      </c>
      <c r="L10">
        <f>SUM(C10-B10+F10-E10+I10-H10)</f>
        <v>429</v>
      </c>
      <c r="M10">
        <f>SUM(K10*0.04+K10)</f>
        <v>223.08</v>
      </c>
    </row>
    <row r="11" spans="1:13" ht="34.5" customHeight="1" x14ac:dyDescent="0.2">
      <c r="A11" s="1" t="s">
        <v>19</v>
      </c>
      <c r="B11" s="9">
        <v>185909</v>
      </c>
      <c r="C11" s="9">
        <v>188029</v>
      </c>
      <c r="E11" s="9">
        <v>53237</v>
      </c>
      <c r="F11" s="9">
        <v>53266</v>
      </c>
      <c r="H11" s="9">
        <v>263359</v>
      </c>
      <c r="I11" s="9">
        <v>263515</v>
      </c>
      <c r="J11" t="s">
        <v>20</v>
      </c>
      <c r="K11">
        <f>SUM(C11-B11+F11-E11+I11-H11)/2</f>
        <v>1152.5</v>
      </c>
      <c r="L11">
        <f>SUM(C11-B11+F11-E11+I11-H11)</f>
        <v>2305</v>
      </c>
      <c r="M11">
        <f>SUM(K11*0.04+K11)</f>
        <v>1198.5999999999999</v>
      </c>
    </row>
    <row r="12" spans="1:13" ht="34.5" customHeight="1" x14ac:dyDescent="0.2">
      <c r="A12" s="1" t="s">
        <v>21</v>
      </c>
      <c r="B12" s="9">
        <v>188066</v>
      </c>
      <c r="C12" s="9">
        <v>190710</v>
      </c>
      <c r="D12" s="10"/>
      <c r="E12" s="9">
        <v>53276</v>
      </c>
      <c r="F12" s="9">
        <v>53344</v>
      </c>
      <c r="G12" s="10"/>
      <c r="H12" s="9">
        <v>263544</v>
      </c>
      <c r="I12" s="9">
        <v>263753</v>
      </c>
      <c r="J12" t="s">
        <v>22</v>
      </c>
      <c r="K12">
        <f>SUM(C12-B12+F12-E12+I12-H12)/2</f>
        <v>1460.5</v>
      </c>
      <c r="L12">
        <f>SUM(C12-B12+F12-E12+I12-H12)</f>
        <v>2921</v>
      </c>
      <c r="M12">
        <f>SUM(K12*0.04+K12)</f>
        <v>1518.92</v>
      </c>
    </row>
    <row r="13" spans="1:13" ht="34.5" customHeight="1" x14ac:dyDescent="0.2">
      <c r="A13" s="1" t="s">
        <v>23</v>
      </c>
      <c r="B13" s="9">
        <v>190738</v>
      </c>
      <c r="C13" s="9">
        <v>191809</v>
      </c>
      <c r="D13" s="10"/>
      <c r="E13" s="9">
        <v>53368</v>
      </c>
      <c r="F13" s="9">
        <v>53410</v>
      </c>
      <c r="G13" s="10"/>
      <c r="H13" s="9">
        <v>263777</v>
      </c>
      <c r="I13" s="9">
        <v>263905</v>
      </c>
      <c r="J13" t="s">
        <v>24</v>
      </c>
      <c r="K13">
        <f>SUM(C13-B13+F13-E13+I13-H13)/2</f>
        <v>620.5</v>
      </c>
      <c r="L13">
        <f>SUM(C13-B13+F13-E13+I13-H13)</f>
        <v>1241</v>
      </c>
      <c r="M13">
        <f>SUM(K13*0.04+K13)</f>
        <v>645.32000000000005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41288</v>
      </c>
      <c r="C3" s="2">
        <v>41292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192285</v>
      </c>
      <c r="C9" s="9">
        <v>194583</v>
      </c>
      <c r="D9" s="10"/>
      <c r="E9" s="9">
        <v>53417</v>
      </c>
      <c r="F9" s="9">
        <v>53460</v>
      </c>
      <c r="G9" s="10"/>
      <c r="H9" s="9">
        <v>263929</v>
      </c>
      <c r="I9" s="9">
        <v>264133</v>
      </c>
      <c r="J9" t="s">
        <v>16</v>
      </c>
      <c r="K9">
        <f>SUM(C9-B9+F9-E9+I9-H9)/2</f>
        <v>1272.5</v>
      </c>
      <c r="L9">
        <f>SUM(C9-B9+F9-E9+I9-H9)</f>
        <v>2545</v>
      </c>
      <c r="M9">
        <f>SUM(K9*0.04+K9)</f>
        <v>1323.4</v>
      </c>
    </row>
    <row r="10" spans="1:13" ht="34.5" customHeight="1" x14ac:dyDescent="0.2">
      <c r="A10" s="1" t="s">
        <v>17</v>
      </c>
      <c r="B10" s="9">
        <v>194623</v>
      </c>
      <c r="C10" s="9">
        <v>197426</v>
      </c>
      <c r="E10" s="9">
        <v>53476</v>
      </c>
      <c r="F10" s="9">
        <v>53524</v>
      </c>
      <c r="H10" s="9">
        <v>264195</v>
      </c>
      <c r="I10" s="9">
        <v>264436</v>
      </c>
      <c r="J10" t="s">
        <v>18</v>
      </c>
      <c r="K10">
        <f>SUM(C10-B10+F10-E10+I10-H10)/2</f>
        <v>1546</v>
      </c>
      <c r="L10">
        <f>SUM(C10-B10+F10-E10+I10-H10)</f>
        <v>3092</v>
      </c>
      <c r="M10">
        <f>SUM(K10*0.04+K10)</f>
        <v>1607.84</v>
      </c>
    </row>
    <row r="11" spans="1:13" ht="34.5" customHeight="1" x14ac:dyDescent="0.2">
      <c r="A11" s="1" t="s">
        <v>19</v>
      </c>
      <c r="B11" s="9">
        <v>197451</v>
      </c>
      <c r="C11" s="9">
        <v>199697</v>
      </c>
      <c r="E11" s="9">
        <v>53552</v>
      </c>
      <c r="F11" s="9">
        <v>53598</v>
      </c>
      <c r="H11" s="9">
        <v>264463</v>
      </c>
      <c r="I11" s="9">
        <v>264691</v>
      </c>
      <c r="J11" t="s">
        <v>20</v>
      </c>
      <c r="K11">
        <f>SUM(C11-B11+F11-E11+I11-H11)/2</f>
        <v>1260</v>
      </c>
      <c r="L11">
        <f>SUM(C11-B11+F11-E11+I11-H11)</f>
        <v>2520</v>
      </c>
      <c r="M11">
        <f>SUM(K11*0.04+K11)</f>
        <v>1310.4000000000001</v>
      </c>
    </row>
    <row r="12" spans="1:13" ht="34.5" customHeight="1" x14ac:dyDescent="0.2">
      <c r="A12" s="1" t="s">
        <v>21</v>
      </c>
      <c r="B12" s="9">
        <v>199717</v>
      </c>
      <c r="C12" s="9">
        <v>202436</v>
      </c>
      <c r="D12" s="10"/>
      <c r="E12" s="9">
        <v>53604</v>
      </c>
      <c r="F12" s="9">
        <v>53644</v>
      </c>
      <c r="G12" s="10"/>
      <c r="H12" s="9">
        <v>264727</v>
      </c>
      <c r="I12" s="9">
        <v>264975</v>
      </c>
      <c r="J12" t="s">
        <v>22</v>
      </c>
      <c r="K12">
        <f>SUM(C12-B12+F12-E12+I12-H12)/2</f>
        <v>1503.5</v>
      </c>
      <c r="L12">
        <f>SUM(C12-B12+F12-E12+I12-H12)</f>
        <v>3007</v>
      </c>
      <c r="M12">
        <f>SUM(K12*0.04+K12)</f>
        <v>1563.64</v>
      </c>
    </row>
    <row r="13" spans="1:13" ht="34.5" customHeight="1" x14ac:dyDescent="0.2">
      <c r="A13" s="1" t="s">
        <v>23</v>
      </c>
      <c r="B13" s="9">
        <v>202468</v>
      </c>
      <c r="C13" s="9">
        <v>203630</v>
      </c>
      <c r="D13" s="10"/>
      <c r="E13" s="9">
        <v>53652</v>
      </c>
      <c r="F13" s="9">
        <v>53671</v>
      </c>
      <c r="G13" s="10"/>
      <c r="H13" s="9">
        <v>265011</v>
      </c>
      <c r="I13" s="9">
        <v>265249</v>
      </c>
      <c r="J13" t="s">
        <v>24</v>
      </c>
      <c r="K13">
        <f>SUM(C13-B13+F13-E13+I13-H13)/2</f>
        <v>709.5</v>
      </c>
      <c r="L13">
        <f>SUM(C13-B13+F13-E13+I13-H13)</f>
        <v>1419</v>
      </c>
      <c r="M13">
        <f>SUM(K13*0.04+K13)</f>
        <v>737.88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41106</v>
      </c>
      <c r="C3" s="2">
        <v>41110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964797</v>
      </c>
      <c r="C9" s="7">
        <v>965908</v>
      </c>
      <c r="E9" s="7">
        <v>49307</v>
      </c>
      <c r="F9" s="7">
        <v>49322</v>
      </c>
      <c r="H9" s="7">
        <v>231221</v>
      </c>
      <c r="I9" s="7">
        <v>231306</v>
      </c>
      <c r="J9" t="s">
        <v>16</v>
      </c>
      <c r="K9">
        <f>SUM(C9-B9+F9-E9+I9-H9)/2</f>
        <v>605.5</v>
      </c>
      <c r="L9">
        <f>SUM(C9-B9+F9-E9+I9-H9)</f>
        <v>1211</v>
      </c>
      <c r="M9">
        <f>SUM(K9*0.04+K9)</f>
        <v>629.72</v>
      </c>
    </row>
    <row r="10" spans="1:13" ht="34.5" customHeight="1" x14ac:dyDescent="0.2">
      <c r="A10" s="1" t="s">
        <v>17</v>
      </c>
      <c r="B10" s="7">
        <v>965980</v>
      </c>
      <c r="C10" s="7">
        <v>967089</v>
      </c>
      <c r="E10" s="7">
        <v>49337</v>
      </c>
      <c r="F10" s="7">
        <v>49352</v>
      </c>
      <c r="H10" s="7">
        <v>231354</v>
      </c>
      <c r="I10" s="7">
        <v>231473</v>
      </c>
      <c r="J10" t="s">
        <v>18</v>
      </c>
      <c r="K10">
        <f>SUM(C10-B10+F10-E10+I10-H10)/2</f>
        <v>621.5</v>
      </c>
      <c r="L10">
        <f>SUM(C10-B10+F10-E10+I10-H10)</f>
        <v>1243</v>
      </c>
      <c r="M10">
        <f>SUM(K10*0.04+K10)</f>
        <v>646.36</v>
      </c>
    </row>
    <row r="11" spans="1:13" ht="34.5" customHeight="1" x14ac:dyDescent="0.2">
      <c r="A11" s="1" t="s">
        <v>19</v>
      </c>
      <c r="B11" s="9">
        <v>967144</v>
      </c>
      <c r="C11" s="9">
        <v>968334</v>
      </c>
      <c r="E11" s="9">
        <v>49365</v>
      </c>
      <c r="F11" s="9">
        <v>49379</v>
      </c>
      <c r="H11" s="9">
        <v>231512</v>
      </c>
      <c r="I11" s="9">
        <v>231635</v>
      </c>
      <c r="J11" t="s">
        <v>20</v>
      </c>
      <c r="K11">
        <f>SUM(C11-B11+F11-E11+I11-H11)/2</f>
        <v>663.5</v>
      </c>
      <c r="L11">
        <f>SUM(C11-B11+F11-E11+I11-H11)</f>
        <v>1327</v>
      </c>
      <c r="M11">
        <f>SUM(K11*0.04+K11)</f>
        <v>690.04</v>
      </c>
    </row>
    <row r="12" spans="1:13" ht="34.5" customHeight="1" x14ac:dyDescent="0.2">
      <c r="A12" s="1" t="s">
        <v>21</v>
      </c>
      <c r="B12" s="7">
        <v>968358</v>
      </c>
      <c r="C12" s="7">
        <v>969498</v>
      </c>
      <c r="E12" s="7">
        <v>49388</v>
      </c>
      <c r="F12" s="7">
        <v>49402</v>
      </c>
      <c r="H12" s="7">
        <v>231684</v>
      </c>
      <c r="I12" s="7">
        <v>231822</v>
      </c>
      <c r="J12" t="s">
        <v>22</v>
      </c>
      <c r="K12">
        <f>SUM(C12-B12+F12-E12+I12-H12)/2</f>
        <v>646</v>
      </c>
      <c r="L12">
        <f>SUM(C12-B12+F12-E12+I12-H12)</f>
        <v>1292</v>
      </c>
      <c r="M12">
        <f>SUM(K12*0.04+K12)</f>
        <v>671.84</v>
      </c>
    </row>
    <row r="13" spans="1:13" ht="34.5" customHeight="1" x14ac:dyDescent="0.2">
      <c r="A13" s="1" t="s">
        <v>23</v>
      </c>
      <c r="B13" s="7">
        <v>969525</v>
      </c>
      <c r="C13" s="7">
        <v>969969</v>
      </c>
      <c r="E13" s="7">
        <v>49411</v>
      </c>
      <c r="F13" s="7">
        <v>49417</v>
      </c>
      <c r="H13" s="7">
        <v>231872</v>
      </c>
      <c r="I13" s="7">
        <v>231970</v>
      </c>
      <c r="J13" t="s">
        <v>24</v>
      </c>
      <c r="K13">
        <f>SUM(C13-B13+F13-E13+I13-H13)/2</f>
        <v>274</v>
      </c>
      <c r="L13">
        <f>SUM(C13-B13+F13-E13+I13-H13)</f>
        <v>548</v>
      </c>
      <c r="M13">
        <f>SUM(K13*0.04+K13)</f>
        <v>284.95999999999998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41295</v>
      </c>
      <c r="C3" s="2">
        <v>41299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9">
        <v>204080</v>
      </c>
      <c r="C10" s="9">
        <v>207070</v>
      </c>
      <c r="E10" s="9">
        <v>53678</v>
      </c>
      <c r="F10" s="9">
        <v>53714</v>
      </c>
      <c r="H10" s="9">
        <v>265237</v>
      </c>
      <c r="I10" s="9">
        <v>265522</v>
      </c>
      <c r="J10" t="s">
        <v>18</v>
      </c>
      <c r="K10">
        <f>SUM(C10-B10+F10-E10+I10-H10)/2</f>
        <v>1655.5</v>
      </c>
      <c r="L10">
        <f>SUM(C10-B10+F10-E10+I10-H10)</f>
        <v>3311</v>
      </c>
      <c r="M10">
        <f>SUM(K10*0.04+K10)</f>
        <v>1721.72</v>
      </c>
    </row>
    <row r="11" spans="1:13" ht="34.5" customHeight="1" x14ac:dyDescent="0.2">
      <c r="A11" s="1" t="s">
        <v>19</v>
      </c>
      <c r="B11" s="9">
        <v>207085</v>
      </c>
      <c r="C11" s="9">
        <v>209162</v>
      </c>
      <c r="E11" s="9">
        <v>53725</v>
      </c>
      <c r="F11" s="9">
        <v>53750</v>
      </c>
      <c r="H11" s="9">
        <v>265560</v>
      </c>
      <c r="I11" s="9">
        <v>265810</v>
      </c>
      <c r="J11" t="s">
        <v>20</v>
      </c>
      <c r="K11">
        <f>SUM(C11-B11+F11-E11+I11-H11)/2</f>
        <v>1176</v>
      </c>
      <c r="L11">
        <f>SUM(C11-B11+F11-E11+I11-H11)</f>
        <v>2352</v>
      </c>
      <c r="M11">
        <f>SUM(K11*0.04+K11)</f>
        <v>1223.04</v>
      </c>
    </row>
    <row r="12" spans="1:13" ht="34.5" customHeight="1" x14ac:dyDescent="0.2">
      <c r="A12" s="1" t="s">
        <v>21</v>
      </c>
      <c r="B12" s="9">
        <v>209196</v>
      </c>
      <c r="C12" s="9">
        <v>212015</v>
      </c>
      <c r="D12" s="10"/>
      <c r="E12" s="9">
        <v>53760</v>
      </c>
      <c r="F12" s="9">
        <v>53796</v>
      </c>
      <c r="G12" s="10"/>
      <c r="H12" s="9">
        <v>265847</v>
      </c>
      <c r="I12" s="9">
        <v>266161</v>
      </c>
      <c r="J12" t="s">
        <v>22</v>
      </c>
      <c r="K12">
        <f>SUM(C12-B12+F12-E12+I12-H12)/2</f>
        <v>1584.5</v>
      </c>
      <c r="L12">
        <f>SUM(C12-B12+F12-E12+I12-H12)</f>
        <v>3169</v>
      </c>
      <c r="M12">
        <f>SUM(K12*0.04+K12)</f>
        <v>1647.88</v>
      </c>
    </row>
    <row r="13" spans="1:13" ht="34.5" customHeight="1" x14ac:dyDescent="0.2">
      <c r="A13" s="1" t="s">
        <v>23</v>
      </c>
      <c r="B13" s="9">
        <v>212043</v>
      </c>
      <c r="C13" s="9">
        <v>213058</v>
      </c>
      <c r="D13" s="10"/>
      <c r="E13" s="9">
        <v>53812</v>
      </c>
      <c r="F13" s="9">
        <v>53841</v>
      </c>
      <c r="G13" s="10"/>
      <c r="H13" s="9">
        <v>266217</v>
      </c>
      <c r="I13" s="9">
        <v>266385</v>
      </c>
      <c r="J13" t="s">
        <v>24</v>
      </c>
      <c r="K13">
        <f>SUM(C13-B13+F13-E13+I13-H13)/2</f>
        <v>606</v>
      </c>
      <c r="L13">
        <f>SUM(C13-B13+F13-E13+I13-H13)</f>
        <v>1212</v>
      </c>
      <c r="M13">
        <f>SUM(K13*0.04+K13)</f>
        <v>630.24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41302</v>
      </c>
      <c r="C3" s="2">
        <v>41306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213702</v>
      </c>
      <c r="C9" s="9">
        <v>215773</v>
      </c>
      <c r="D9" s="10"/>
      <c r="E9" s="9">
        <v>53853</v>
      </c>
      <c r="F9" s="9">
        <v>53891</v>
      </c>
      <c r="G9" s="10"/>
      <c r="H9" s="9">
        <v>266441</v>
      </c>
      <c r="I9" s="9">
        <v>266683</v>
      </c>
      <c r="J9" t="s">
        <v>16</v>
      </c>
      <c r="K9">
        <f>SUM(C9-B9+F9-E9+I9-H9)/2</f>
        <v>1175.5</v>
      </c>
      <c r="L9">
        <f>SUM(C9-B9+F9-E9+I9-H9)</f>
        <v>2351</v>
      </c>
      <c r="M9">
        <f>SUM(K9*0.04+K9)</f>
        <v>1222.52</v>
      </c>
    </row>
    <row r="10" spans="1:13" ht="34.5" customHeight="1" x14ac:dyDescent="0.2">
      <c r="A10" s="1" t="s">
        <v>17</v>
      </c>
      <c r="B10" s="9">
        <v>215815</v>
      </c>
      <c r="C10" s="9">
        <v>218644</v>
      </c>
      <c r="E10" s="9">
        <v>53901</v>
      </c>
      <c r="F10" s="9">
        <v>53930</v>
      </c>
      <c r="H10" s="9">
        <v>266717</v>
      </c>
      <c r="I10" s="9">
        <v>266971</v>
      </c>
      <c r="J10" t="s">
        <v>18</v>
      </c>
      <c r="K10">
        <f>SUM(C10-B10+F10-E10+I10-H10)/2</f>
        <v>1556</v>
      </c>
      <c r="L10">
        <f>SUM(C10-B10+F10-E10+I10-H10)</f>
        <v>3112</v>
      </c>
      <c r="M10">
        <f>SUM(K10*0.04+K10)</f>
        <v>1618.24</v>
      </c>
    </row>
    <row r="11" spans="1:13" ht="34.5" customHeight="1" x14ac:dyDescent="0.2">
      <c r="A11" s="1" t="s">
        <v>19</v>
      </c>
      <c r="B11" s="9">
        <v>218674</v>
      </c>
      <c r="C11" s="9">
        <v>220793</v>
      </c>
      <c r="E11" s="9">
        <v>53937</v>
      </c>
      <c r="F11" s="9">
        <v>53964</v>
      </c>
      <c r="H11" s="9">
        <v>267037</v>
      </c>
      <c r="I11" s="9">
        <v>267255</v>
      </c>
      <c r="J11" t="s">
        <v>20</v>
      </c>
      <c r="K11">
        <f>SUM(C11-B11+F11-E11+I11-H11)/2</f>
        <v>1182</v>
      </c>
      <c r="L11">
        <f>SUM(C11-B11+F11-E11+I11-H11)</f>
        <v>2364</v>
      </c>
      <c r="M11">
        <f>SUM(K11*0.04+K11)</f>
        <v>1229.28</v>
      </c>
    </row>
    <row r="12" spans="1:13" ht="34.5" customHeight="1" x14ac:dyDescent="0.2">
      <c r="A12" s="1" t="s">
        <v>21</v>
      </c>
      <c r="B12" s="9">
        <v>220828</v>
      </c>
      <c r="C12" s="9">
        <v>223365</v>
      </c>
      <c r="D12" s="10"/>
      <c r="E12" s="9">
        <v>53974</v>
      </c>
      <c r="F12" s="9">
        <v>54006</v>
      </c>
      <c r="G12" s="10"/>
      <c r="H12" s="9">
        <v>267302</v>
      </c>
      <c r="I12" s="9">
        <v>267642</v>
      </c>
      <c r="J12" t="s">
        <v>22</v>
      </c>
      <c r="K12">
        <f>SUM(C12-B12+F12-E12+I12-H12)/2</f>
        <v>1454.5</v>
      </c>
      <c r="L12">
        <f>SUM(C12-B12+F12-E12+I12-H12)</f>
        <v>2909</v>
      </c>
      <c r="M12">
        <f>SUM(K12*0.04+K12)</f>
        <v>1512.68</v>
      </c>
    </row>
    <row r="13" spans="1:13" ht="34.5" customHeight="1" x14ac:dyDescent="0.2">
      <c r="A13" s="1" t="s">
        <v>23</v>
      </c>
      <c r="B13" s="9">
        <v>223395</v>
      </c>
      <c r="C13" s="9">
        <v>224487</v>
      </c>
      <c r="D13" s="10"/>
      <c r="E13" s="9">
        <v>54016</v>
      </c>
      <c r="F13" s="9">
        <v>54024</v>
      </c>
      <c r="G13" s="10"/>
      <c r="H13" s="9">
        <v>267653</v>
      </c>
      <c r="I13" s="9">
        <v>267913</v>
      </c>
      <c r="J13" t="s">
        <v>24</v>
      </c>
      <c r="K13">
        <f>SUM(C13-B13+F13-E13+I13-H13)/2</f>
        <v>680</v>
      </c>
      <c r="L13">
        <f>SUM(C13-B13+F13-E13+I13-H13)</f>
        <v>1360</v>
      </c>
      <c r="M13">
        <f>SUM(K13*0.04+K13)</f>
        <v>707.2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41309</v>
      </c>
      <c r="C3" s="2">
        <v>41313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225034</v>
      </c>
      <c r="C9" s="9">
        <v>226843</v>
      </c>
      <c r="D9" s="10"/>
      <c r="E9" s="9">
        <v>54028</v>
      </c>
      <c r="F9" s="9">
        <v>54044</v>
      </c>
      <c r="G9" s="10"/>
      <c r="H9" s="9">
        <v>267972</v>
      </c>
      <c r="I9" s="9">
        <v>268229</v>
      </c>
      <c r="J9" t="s">
        <v>16</v>
      </c>
      <c r="K9">
        <f>SUM(C9-B9+F9-E9+I9-H9)/2</f>
        <v>1041</v>
      </c>
      <c r="L9">
        <f>SUM(C9-B9+F9-E9+I9-H9)</f>
        <v>2082</v>
      </c>
      <c r="M9">
        <f>SUM(K9*0.04+K9)</f>
        <v>1082.6400000000001</v>
      </c>
    </row>
    <row r="10" spans="1:13" ht="34.5" customHeight="1" x14ac:dyDescent="0.2">
      <c r="A10" s="1" t="s">
        <v>17</v>
      </c>
      <c r="B10" s="9">
        <v>226887</v>
      </c>
      <c r="C10" s="9">
        <v>229576</v>
      </c>
      <c r="E10" s="9">
        <v>0</v>
      </c>
      <c r="F10" s="9">
        <v>0</v>
      </c>
      <c r="H10" s="9">
        <v>268290</v>
      </c>
      <c r="I10" s="9">
        <v>268616</v>
      </c>
      <c r="J10" t="s">
        <v>18</v>
      </c>
      <c r="K10">
        <f>SUM(C10-B10+F10-E10+I10-H10)/2</f>
        <v>1507.5</v>
      </c>
      <c r="L10">
        <f>SUM(C10-B10+F10-E10+I10-H10)</f>
        <v>3015</v>
      </c>
      <c r="M10">
        <f>SUM(K10*0.04+K10)</f>
        <v>1567.8</v>
      </c>
    </row>
    <row r="11" spans="1:13" ht="34.5" customHeight="1" x14ac:dyDescent="0.2">
      <c r="A11" s="1" t="s">
        <v>19</v>
      </c>
      <c r="B11" s="9">
        <v>229612</v>
      </c>
      <c r="C11" s="9">
        <v>231674</v>
      </c>
      <c r="E11" s="9">
        <v>0</v>
      </c>
      <c r="F11" s="9">
        <v>0</v>
      </c>
      <c r="H11" s="9">
        <v>268663</v>
      </c>
      <c r="I11" s="9">
        <v>268968</v>
      </c>
      <c r="J11" t="s">
        <v>20</v>
      </c>
      <c r="K11">
        <f>SUM(C11-B11+F11-E11+I11-H11)/2</f>
        <v>1183.5</v>
      </c>
      <c r="L11">
        <f>SUM(C11-B11+F11-E11+I11-H11)</f>
        <v>2367</v>
      </c>
      <c r="M11">
        <f>SUM(K11*0.04+K11)</f>
        <v>1230.8399999999999</v>
      </c>
    </row>
    <row r="12" spans="1:13" ht="34.5" customHeight="1" x14ac:dyDescent="0.2">
      <c r="A12" s="1" t="s">
        <v>21</v>
      </c>
      <c r="B12" s="9">
        <v>231716</v>
      </c>
      <c r="C12" s="9">
        <v>234352</v>
      </c>
      <c r="D12" s="10"/>
      <c r="E12" s="9">
        <v>0</v>
      </c>
      <c r="F12" s="9">
        <v>0</v>
      </c>
      <c r="G12" s="10"/>
      <c r="H12" s="9">
        <v>269004</v>
      </c>
      <c r="I12" s="9">
        <v>269342</v>
      </c>
      <c r="J12" t="s">
        <v>22</v>
      </c>
      <c r="K12">
        <f>SUM(C12-B12+F12-E12+I12-H12)/2</f>
        <v>1487</v>
      </c>
      <c r="L12">
        <f>SUM(C12-B12+F12-E12+I12-H12)</f>
        <v>2974</v>
      </c>
      <c r="M12">
        <f>SUM(K12*0.04+K12)</f>
        <v>1546.48</v>
      </c>
    </row>
    <row r="13" spans="1:13" ht="34.5" customHeight="1" x14ac:dyDescent="0.2">
      <c r="A13" s="1" t="s">
        <v>23</v>
      </c>
      <c r="B13" s="9">
        <v>234383</v>
      </c>
      <c r="C13" s="9">
        <v>235384</v>
      </c>
      <c r="D13" s="10"/>
      <c r="E13" s="9">
        <v>0</v>
      </c>
      <c r="F13" s="9">
        <v>0</v>
      </c>
      <c r="G13" s="10"/>
      <c r="H13" s="9">
        <v>269401</v>
      </c>
      <c r="I13" s="9">
        <v>269600</v>
      </c>
      <c r="J13" t="s">
        <v>24</v>
      </c>
      <c r="K13">
        <f>SUM(C13-B13+F13-E13+I13-H13)/2</f>
        <v>600</v>
      </c>
      <c r="L13">
        <f>SUM(C13-B13+F13-E13+I13-H13)</f>
        <v>1200</v>
      </c>
      <c r="M13">
        <f>SUM(K13*0.04+K13)</f>
        <v>624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41316</v>
      </c>
      <c r="C3" s="2">
        <v>41320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235954</v>
      </c>
      <c r="C9" s="9">
        <v>237919</v>
      </c>
      <c r="D9" s="10"/>
      <c r="E9" s="9">
        <v>0</v>
      </c>
      <c r="F9" s="9">
        <v>0</v>
      </c>
      <c r="G9" s="10"/>
      <c r="H9" s="9">
        <v>269678</v>
      </c>
      <c r="I9" s="9">
        <v>269955</v>
      </c>
      <c r="J9" t="s">
        <v>16</v>
      </c>
      <c r="K9">
        <f>SUM(C9-B9+F9-E9+I9-H9)/2</f>
        <v>1121</v>
      </c>
      <c r="L9">
        <f>SUM(C9-B9+F9-E9+I9-H9)</f>
        <v>2242</v>
      </c>
      <c r="M9">
        <f>SUM(K9*0.04+K9)</f>
        <v>1165.8399999999999</v>
      </c>
    </row>
    <row r="10" spans="1:13" ht="34.5" customHeight="1" x14ac:dyDescent="0.2">
      <c r="A10" s="1" t="s">
        <v>17</v>
      </c>
      <c r="B10" s="9">
        <v>237963</v>
      </c>
      <c r="C10" s="9">
        <v>240453</v>
      </c>
      <c r="E10" s="9">
        <v>0</v>
      </c>
      <c r="F10" s="9">
        <v>0</v>
      </c>
      <c r="H10" s="9">
        <v>269993</v>
      </c>
      <c r="I10" s="9">
        <v>270346</v>
      </c>
      <c r="J10" t="s">
        <v>18</v>
      </c>
      <c r="K10">
        <f>SUM(C10-B10+F10-E10+I10-H10)/2</f>
        <v>1421.5</v>
      </c>
      <c r="L10">
        <f>SUM(C10-B10+F10-E10+I10-H10)</f>
        <v>2843</v>
      </c>
      <c r="M10">
        <f>SUM(K10*0.04+K10)</f>
        <v>1478.36</v>
      </c>
    </row>
    <row r="11" spans="1:13" ht="34.5" customHeight="1" x14ac:dyDescent="0.2">
      <c r="A11" s="1" t="s">
        <v>19</v>
      </c>
      <c r="B11" s="9">
        <v>240477</v>
      </c>
      <c r="C11" s="9">
        <v>242530</v>
      </c>
      <c r="E11" s="9">
        <v>0</v>
      </c>
      <c r="F11" s="9">
        <v>0</v>
      </c>
      <c r="H11" s="9">
        <v>270404</v>
      </c>
      <c r="I11" s="9">
        <v>270696</v>
      </c>
      <c r="J11" t="s">
        <v>20</v>
      </c>
      <c r="K11">
        <f>SUM(C11-B11+F11-E11+I11-H11)/2</f>
        <v>1172.5</v>
      </c>
      <c r="L11">
        <f>SUM(C11-B11+F11-E11+I11-H11)</f>
        <v>2345</v>
      </c>
      <c r="M11">
        <f>SUM(K11*0.04+K11)</f>
        <v>1219.4000000000001</v>
      </c>
    </row>
    <row r="12" spans="1:13" ht="34.5" customHeight="1" x14ac:dyDescent="0.2">
      <c r="A12" s="1" t="s">
        <v>21</v>
      </c>
      <c r="B12" s="9">
        <v>242599</v>
      </c>
      <c r="C12" s="9">
        <v>244856</v>
      </c>
      <c r="D12" s="10"/>
      <c r="E12" s="9">
        <v>0</v>
      </c>
      <c r="F12" s="9">
        <v>0</v>
      </c>
      <c r="G12" s="10"/>
      <c r="H12" s="9">
        <v>270744</v>
      </c>
      <c r="I12" s="9">
        <v>271007</v>
      </c>
      <c r="J12" t="s">
        <v>22</v>
      </c>
      <c r="K12">
        <f>SUM(C12-B12+F12-E12+I12-H12)/2</f>
        <v>1260</v>
      </c>
      <c r="L12">
        <f>SUM(C12-B12+F12-E12+I12-H12)</f>
        <v>2520</v>
      </c>
      <c r="M12">
        <f>SUM(K12*0.04+K12)</f>
        <v>1310.4000000000001</v>
      </c>
    </row>
    <row r="13" spans="1:13" ht="34.5" customHeight="1" x14ac:dyDescent="0.2">
      <c r="A13" s="1" t="s">
        <v>23</v>
      </c>
      <c r="B13" s="9">
        <v>244887</v>
      </c>
      <c r="C13" s="9">
        <v>246025</v>
      </c>
      <c r="D13" s="10"/>
      <c r="E13" s="9">
        <v>0</v>
      </c>
      <c r="F13" s="9">
        <v>0</v>
      </c>
      <c r="G13" s="10"/>
      <c r="H13" s="9">
        <v>271039</v>
      </c>
      <c r="I13" s="9">
        <v>271240</v>
      </c>
      <c r="J13" t="s">
        <v>24</v>
      </c>
      <c r="K13">
        <f>SUM(C13-B13+F13-E13+I13-H13)/2</f>
        <v>669.5</v>
      </c>
      <c r="L13">
        <f>SUM(C13-B13+F13-E13+I13-H13)</f>
        <v>1339</v>
      </c>
      <c r="M13">
        <f>SUM(K13*0.04+K13)</f>
        <v>696.28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41323</v>
      </c>
      <c r="C3" s="2">
        <v>41327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246649</v>
      </c>
      <c r="C9" s="9">
        <v>248725</v>
      </c>
      <c r="D9" s="10"/>
      <c r="E9" s="9">
        <v>0</v>
      </c>
      <c r="F9" s="9">
        <v>0</v>
      </c>
      <c r="G9" s="10"/>
      <c r="H9" s="9">
        <v>271283</v>
      </c>
      <c r="I9" s="9">
        <v>271543</v>
      </c>
      <c r="J9" t="s">
        <v>16</v>
      </c>
      <c r="K9">
        <f>SUM(C9-B9+F9-E9+I9-H9)/2</f>
        <v>1168</v>
      </c>
      <c r="L9">
        <f>SUM(C9-B9+F9-E9+I9-H9)</f>
        <v>2336</v>
      </c>
      <c r="M9">
        <f>SUM(K9*0.04+K9)</f>
        <v>1214.72</v>
      </c>
    </row>
    <row r="10" spans="1:13" ht="34.5" customHeight="1" x14ac:dyDescent="0.2">
      <c r="A10" s="1" t="s">
        <v>17</v>
      </c>
      <c r="B10" s="9">
        <v>248761</v>
      </c>
      <c r="C10" s="9">
        <v>251437</v>
      </c>
      <c r="E10" s="9">
        <v>0</v>
      </c>
      <c r="F10" s="9">
        <v>0</v>
      </c>
      <c r="H10" s="9">
        <v>271592</v>
      </c>
      <c r="I10" s="9">
        <v>271987</v>
      </c>
      <c r="J10" t="s">
        <v>18</v>
      </c>
      <c r="K10">
        <f>SUM(C10-B10+F10-E10+I10-H10)/2</f>
        <v>1535.5</v>
      </c>
      <c r="L10">
        <f>SUM(C10-B10+F10-E10+I10-H10)</f>
        <v>3071</v>
      </c>
      <c r="M10">
        <f>SUM(K10*0.04+K10)</f>
        <v>1596.92</v>
      </c>
    </row>
    <row r="11" spans="1:13" ht="34.5" customHeight="1" x14ac:dyDescent="0.2">
      <c r="A11" s="1" t="s">
        <v>19</v>
      </c>
      <c r="B11" s="9">
        <v>251468</v>
      </c>
      <c r="C11" s="9">
        <v>253353</v>
      </c>
      <c r="E11" s="9">
        <v>0</v>
      </c>
      <c r="F11" s="9">
        <v>0</v>
      </c>
      <c r="H11" s="9">
        <v>272059</v>
      </c>
      <c r="I11" s="9">
        <v>272326</v>
      </c>
      <c r="J11" t="s">
        <v>20</v>
      </c>
      <c r="K11">
        <f>SUM(C11-B11+F11-E11+I11-H11)/2</f>
        <v>1076</v>
      </c>
      <c r="L11">
        <f>SUM(C11-B11+F11-E11+I11-H11)</f>
        <v>2152</v>
      </c>
      <c r="M11">
        <f>SUM(K11*0.04+K11)</f>
        <v>1119.04</v>
      </c>
    </row>
    <row r="12" spans="1:13" ht="34.5" customHeight="1" x14ac:dyDescent="0.2">
      <c r="A12" s="1" t="s">
        <v>21</v>
      </c>
      <c r="B12" s="9">
        <v>253392</v>
      </c>
      <c r="C12" s="9">
        <v>255927</v>
      </c>
      <c r="D12" s="10"/>
      <c r="E12" s="9">
        <v>0</v>
      </c>
      <c r="F12" s="9">
        <v>0</v>
      </c>
      <c r="G12" s="10"/>
      <c r="H12" s="9">
        <v>272396</v>
      </c>
      <c r="I12" s="9">
        <v>272778</v>
      </c>
      <c r="J12" t="s">
        <v>22</v>
      </c>
      <c r="K12">
        <f>SUM(C12-B12+F12-E12+I12-H12)/2</f>
        <v>1458.5</v>
      </c>
      <c r="L12">
        <f>SUM(C12-B12+F12-E12+I12-H12)</f>
        <v>2917</v>
      </c>
      <c r="M12">
        <f>SUM(K12*0.04+K12)</f>
        <v>1516.84</v>
      </c>
    </row>
    <row r="13" spans="1:13" ht="34.5" customHeight="1" x14ac:dyDescent="0.2">
      <c r="A13" s="1" t="s">
        <v>23</v>
      </c>
      <c r="B13" s="9">
        <v>255955</v>
      </c>
      <c r="C13" s="9">
        <v>256923</v>
      </c>
      <c r="D13" s="10"/>
      <c r="E13" s="9">
        <v>0</v>
      </c>
      <c r="F13" s="9">
        <v>0</v>
      </c>
      <c r="G13" s="10"/>
      <c r="H13" s="9">
        <v>272946</v>
      </c>
      <c r="I13" s="9">
        <v>273037</v>
      </c>
      <c r="J13" t="s">
        <v>24</v>
      </c>
      <c r="K13">
        <f>SUM(C13-B13+F13-E13+I13-H13)/2</f>
        <v>529.5</v>
      </c>
      <c r="L13">
        <f>SUM(C13-B13+F13-E13+I13-H13)</f>
        <v>1059</v>
      </c>
      <c r="M13">
        <f>SUM(K13*0.04+K13)</f>
        <v>550.67999999999995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41330</v>
      </c>
      <c r="C3" s="2">
        <v>41334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257609</v>
      </c>
      <c r="C9" s="9">
        <v>259632</v>
      </c>
      <c r="D9" s="10"/>
      <c r="E9" s="9">
        <v>0</v>
      </c>
      <c r="F9" s="9">
        <v>0</v>
      </c>
      <c r="G9" s="10"/>
      <c r="H9" s="9">
        <v>273113</v>
      </c>
      <c r="I9" s="9">
        <v>273365</v>
      </c>
      <c r="J9" t="s">
        <v>16</v>
      </c>
      <c r="K9">
        <f>SUM(C9-B9+F9-E9+I9-H9)/2</f>
        <v>1137.5</v>
      </c>
      <c r="L9">
        <f>SUM(C9-B9+F9-E9+I9-H9)</f>
        <v>2275</v>
      </c>
      <c r="M9">
        <f>SUM(K9*0.04+K9)</f>
        <v>1183</v>
      </c>
    </row>
    <row r="10" spans="1:13" ht="34.5" customHeight="1" x14ac:dyDescent="0.2">
      <c r="A10" s="1" t="s">
        <v>17</v>
      </c>
      <c r="B10" s="9">
        <v>259669</v>
      </c>
      <c r="C10" s="9">
        <v>262468</v>
      </c>
      <c r="E10" s="9">
        <v>0</v>
      </c>
      <c r="F10" s="9">
        <v>0</v>
      </c>
      <c r="H10" s="9">
        <v>273412</v>
      </c>
      <c r="I10" s="9">
        <v>273761</v>
      </c>
      <c r="J10" t="s">
        <v>18</v>
      </c>
      <c r="K10">
        <f>SUM(C10-B10+F10-E10+I10-H10)/2</f>
        <v>1574</v>
      </c>
      <c r="L10">
        <f>SUM(C10-B10+F10-E10+I10-H10)</f>
        <v>3148</v>
      </c>
      <c r="M10">
        <f>SUM(K10*0.04+K10)</f>
        <v>1636.96</v>
      </c>
    </row>
    <row r="11" spans="1:13" ht="34.5" customHeight="1" x14ac:dyDescent="0.2">
      <c r="A11" s="1" t="s">
        <v>19</v>
      </c>
      <c r="B11" s="9">
        <v>262515</v>
      </c>
      <c r="C11" s="9">
        <v>264448</v>
      </c>
      <c r="E11" s="9">
        <v>0</v>
      </c>
      <c r="F11" s="9">
        <v>0</v>
      </c>
      <c r="H11" s="9">
        <v>273821</v>
      </c>
      <c r="I11" s="9">
        <v>274120</v>
      </c>
      <c r="J11" t="s">
        <v>20</v>
      </c>
      <c r="K11">
        <f>SUM(C11-B11+F11-E11+I11-H11)/2</f>
        <v>1116</v>
      </c>
      <c r="L11">
        <f>SUM(C11-B11+F11-E11+I11-H11)</f>
        <v>2232</v>
      </c>
      <c r="M11">
        <f>SUM(K11*0.04+K11)</f>
        <v>1160.6400000000001</v>
      </c>
    </row>
    <row r="12" spans="1:13" ht="34.5" customHeight="1" x14ac:dyDescent="0.2">
      <c r="A12" s="1" t="s">
        <v>21</v>
      </c>
      <c r="B12" s="9">
        <v>264490</v>
      </c>
      <c r="C12" s="9">
        <v>267245</v>
      </c>
      <c r="D12" s="10"/>
      <c r="E12" s="9">
        <v>0</v>
      </c>
      <c r="F12" s="9">
        <v>0</v>
      </c>
      <c r="G12" s="10"/>
      <c r="H12" s="9">
        <v>274167</v>
      </c>
      <c r="I12" s="9">
        <v>274550</v>
      </c>
      <c r="J12" t="s">
        <v>22</v>
      </c>
      <c r="K12">
        <f>SUM(C12-B12+F12-E12+I12-H12)/2</f>
        <v>1569</v>
      </c>
      <c r="L12">
        <f>SUM(C12-B12+F12-E12+I12-H12)</f>
        <v>3138</v>
      </c>
      <c r="M12">
        <f>SUM(K12*0.04+K12)</f>
        <v>1631.76</v>
      </c>
    </row>
    <row r="13" spans="1:13" ht="34.5" customHeight="1" x14ac:dyDescent="0.2">
      <c r="A13" s="1" t="s">
        <v>23</v>
      </c>
      <c r="B13" s="9">
        <v>267268</v>
      </c>
      <c r="C13" s="9">
        <v>268323</v>
      </c>
      <c r="D13" s="10"/>
      <c r="E13" s="9">
        <v>0</v>
      </c>
      <c r="F13" s="9">
        <v>0</v>
      </c>
      <c r="G13" s="10"/>
      <c r="H13" s="9">
        <v>274590</v>
      </c>
      <c r="I13" s="9">
        <v>274809</v>
      </c>
      <c r="J13" t="s">
        <v>24</v>
      </c>
      <c r="K13">
        <f>SUM(C13-B13+F13-E13+I13-H13)/2</f>
        <v>637</v>
      </c>
      <c r="L13">
        <f>SUM(C13-B13+F13-E13+I13-H13)</f>
        <v>1274</v>
      </c>
      <c r="M13">
        <f>SUM(K13*0.04+K13)</f>
        <v>662.48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41337</v>
      </c>
      <c r="C3" s="2">
        <v>41341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8"/>
      <c r="C10" s="8"/>
      <c r="E10" s="8"/>
      <c r="F10" s="8"/>
      <c r="H10" s="8"/>
      <c r="I10" s="8"/>
      <c r="J10" t="s">
        <v>18</v>
      </c>
      <c r="K10">
        <f>SUM(C10-B10+F10-E10+I10-H10)/2</f>
        <v>0</v>
      </c>
      <c r="L10">
        <f>SUM(C10-B10+F10-E10+I10-H10)</f>
        <v>0</v>
      </c>
      <c r="M10">
        <f>SUM(K10*0.04+K10)</f>
        <v>0</v>
      </c>
    </row>
    <row r="11" spans="1:13" ht="34.5" customHeight="1" x14ac:dyDescent="0.2">
      <c r="A11" s="1" t="s">
        <v>19</v>
      </c>
      <c r="B11" s="8"/>
      <c r="C11" s="8"/>
      <c r="E11" s="8"/>
      <c r="F11" s="8"/>
      <c r="H11" s="8"/>
      <c r="I11" s="8"/>
      <c r="J11" t="s">
        <v>20</v>
      </c>
      <c r="K11">
        <f>SUM(C11-B11+F11-E11+I11-H11)/2</f>
        <v>0</v>
      </c>
      <c r="L11">
        <f>SUM(C11-B11+F11-E11+I11-H11)</f>
        <v>0</v>
      </c>
      <c r="M11">
        <f>SUM(K11*0.04+K11)</f>
        <v>0</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41344</v>
      </c>
      <c r="C3" s="2">
        <v>41348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268782</v>
      </c>
      <c r="C9" s="9">
        <v>270669</v>
      </c>
      <c r="D9" s="10"/>
      <c r="E9" s="9">
        <v>0</v>
      </c>
      <c r="F9" s="9">
        <v>0</v>
      </c>
      <c r="G9" s="10"/>
      <c r="H9" s="9">
        <v>274854</v>
      </c>
      <c r="I9" s="9">
        <v>275096</v>
      </c>
      <c r="J9" t="s">
        <v>16</v>
      </c>
      <c r="K9">
        <f>SUM(C9-B9+F9-E9+I9-H9)/2</f>
        <v>1064.5</v>
      </c>
      <c r="L9">
        <f>SUM(C9-B9+F9-E9+I9-H9)</f>
        <v>2129</v>
      </c>
      <c r="M9">
        <f>SUM(K9*0.04+K9)</f>
        <v>1107.08</v>
      </c>
    </row>
    <row r="10" spans="1:13" ht="34.5" customHeight="1" x14ac:dyDescent="0.2">
      <c r="A10" s="1" t="s">
        <v>17</v>
      </c>
      <c r="B10" s="9">
        <v>270710</v>
      </c>
      <c r="C10" s="9">
        <v>273275</v>
      </c>
      <c r="D10" s="10"/>
      <c r="E10" s="9">
        <v>0</v>
      </c>
      <c r="F10" s="9">
        <v>0</v>
      </c>
      <c r="G10" s="10"/>
      <c r="H10" s="9">
        <v>275137</v>
      </c>
      <c r="I10" s="9">
        <v>275449</v>
      </c>
      <c r="J10" t="s">
        <v>18</v>
      </c>
      <c r="K10">
        <f>SUM(C10-B10+F10-E10+I10-H10)/2</f>
        <v>1438.5</v>
      </c>
      <c r="L10">
        <f>SUM(C10-B10+F10-E10+I10-H10)</f>
        <v>2877</v>
      </c>
      <c r="M10">
        <f>SUM(K10*0.04+K10)</f>
        <v>1496.04</v>
      </c>
    </row>
    <row r="11" spans="1:13" ht="34.5" customHeight="1" x14ac:dyDescent="0.2">
      <c r="A11" s="1" t="s">
        <v>19</v>
      </c>
      <c r="B11" s="9">
        <v>273306</v>
      </c>
      <c r="C11" s="9">
        <v>275307</v>
      </c>
      <c r="D11" s="10"/>
      <c r="E11" s="9">
        <v>0</v>
      </c>
      <c r="F11" s="9">
        <v>0</v>
      </c>
      <c r="G11" s="10"/>
      <c r="H11" s="9">
        <v>275522</v>
      </c>
      <c r="I11" s="9">
        <v>275781</v>
      </c>
      <c r="J11" t="s">
        <v>20</v>
      </c>
      <c r="K11">
        <f>SUM(C11-B11+F11-E11+I11-H11)/2</f>
        <v>1130</v>
      </c>
      <c r="L11">
        <f>SUM(C11-B11+F11-E11+I11-H11)</f>
        <v>2260</v>
      </c>
      <c r="M11">
        <f>SUM(K11*0.04+K11)</f>
        <v>1175.2</v>
      </c>
    </row>
    <row r="12" spans="1:13" ht="34.5" customHeight="1" x14ac:dyDescent="0.2">
      <c r="A12" s="1" t="s">
        <v>21</v>
      </c>
      <c r="B12" s="9">
        <v>275343</v>
      </c>
      <c r="C12" s="9">
        <v>277627</v>
      </c>
      <c r="D12" s="10"/>
      <c r="E12" s="9">
        <v>0</v>
      </c>
      <c r="F12" s="9">
        <v>0</v>
      </c>
      <c r="G12" s="10"/>
      <c r="H12" s="9">
        <v>275824</v>
      </c>
      <c r="I12" s="9">
        <v>276150</v>
      </c>
      <c r="J12" t="s">
        <v>22</v>
      </c>
      <c r="K12">
        <f>SUM(C12-B12+F12-E12+I12-H12)/2</f>
        <v>1305</v>
      </c>
      <c r="L12">
        <f>SUM(C12-B12+F12-E12+I12-H12)</f>
        <v>2610</v>
      </c>
      <c r="M12">
        <f>SUM(K12*0.04+K12)</f>
        <v>1357.2</v>
      </c>
    </row>
    <row r="13" spans="1:13" ht="34.5" customHeight="1" x14ac:dyDescent="0.2">
      <c r="A13" s="1" t="s">
        <v>23</v>
      </c>
      <c r="B13" s="9">
        <v>277672</v>
      </c>
      <c r="C13" s="9">
        <v>278028</v>
      </c>
      <c r="D13" s="10"/>
      <c r="E13" s="9">
        <v>0</v>
      </c>
      <c r="F13" s="9">
        <v>0</v>
      </c>
      <c r="G13" s="10"/>
      <c r="H13" s="9">
        <v>276203</v>
      </c>
      <c r="I13" s="9">
        <v>276368</v>
      </c>
      <c r="J13" t="s">
        <v>24</v>
      </c>
      <c r="K13">
        <f>SUM(C13-B13+F13-E13+I13-H13)/2</f>
        <v>260.5</v>
      </c>
      <c r="L13">
        <f>SUM(C13-B13+F13-E13+I13-H13)</f>
        <v>521</v>
      </c>
      <c r="M13">
        <f>SUM(K13*0.04+K13)</f>
        <v>270.92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41351</v>
      </c>
      <c r="C3" s="2">
        <v>41355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278136</v>
      </c>
      <c r="C9" s="9">
        <v>280909</v>
      </c>
      <c r="D9" s="10"/>
      <c r="E9" s="9">
        <v>0</v>
      </c>
      <c r="F9" s="9">
        <v>0</v>
      </c>
      <c r="G9" s="10"/>
      <c r="H9" s="9">
        <v>276416</v>
      </c>
      <c r="I9" s="9">
        <v>276634</v>
      </c>
      <c r="J9" t="s">
        <v>16</v>
      </c>
      <c r="K9">
        <f>SUM(C9-B9+F9-E9+I9-H9)/2</f>
        <v>1495.5</v>
      </c>
      <c r="L9">
        <f>SUM(C9-B9+F9-E9+I9-H9)</f>
        <v>2991</v>
      </c>
      <c r="M9">
        <f>SUM(K9*0.04+K9)</f>
        <v>1555.32</v>
      </c>
    </row>
    <row r="10" spans="1:13" ht="34.5" customHeight="1" x14ac:dyDescent="0.2">
      <c r="A10" s="1" t="s">
        <v>17</v>
      </c>
      <c r="B10" s="9">
        <v>280953</v>
      </c>
      <c r="C10" s="9">
        <v>283557</v>
      </c>
      <c r="D10" s="10"/>
      <c r="E10" s="9">
        <v>0</v>
      </c>
      <c r="F10" s="9">
        <v>0</v>
      </c>
      <c r="G10" s="10"/>
      <c r="H10" s="9">
        <v>276682</v>
      </c>
      <c r="I10" s="9">
        <v>277015</v>
      </c>
      <c r="J10" t="s">
        <v>18</v>
      </c>
      <c r="K10">
        <f>SUM(C10-B10+F10-E10+I10-H10)/2</f>
        <v>1468.5</v>
      </c>
      <c r="L10">
        <f>SUM(C10-B10+F10-E10+I10-H10)</f>
        <v>2937</v>
      </c>
      <c r="M10">
        <f>SUM(K10*0.04+K10)</f>
        <v>1527.24</v>
      </c>
    </row>
    <row r="11" spans="1:13" ht="34.5" customHeight="1" x14ac:dyDescent="0.2">
      <c r="A11" s="1" t="s">
        <v>19</v>
      </c>
      <c r="B11" s="9">
        <v>283595</v>
      </c>
      <c r="C11" s="9">
        <v>285416</v>
      </c>
      <c r="D11" s="10"/>
      <c r="E11" s="9">
        <v>54245</v>
      </c>
      <c r="F11" s="9">
        <v>54258</v>
      </c>
      <c r="G11" s="10"/>
      <c r="H11" s="9">
        <v>277072</v>
      </c>
      <c r="I11" s="9">
        <v>277373</v>
      </c>
      <c r="J11" t="s">
        <v>20</v>
      </c>
      <c r="K11">
        <f>SUM(C11-B11+F11-E11+I11-H11)/2</f>
        <v>1067.5</v>
      </c>
      <c r="L11">
        <f>SUM(C11-B11+F11-E11+I11-H11)</f>
        <v>2135</v>
      </c>
      <c r="M11">
        <f>SUM(K11*0.04+K11)</f>
        <v>1110.2</v>
      </c>
    </row>
    <row r="12" spans="1:13" ht="34.5" customHeight="1" x14ac:dyDescent="0.2">
      <c r="A12" s="1" t="s">
        <v>21</v>
      </c>
      <c r="B12" s="9">
        <v>285454</v>
      </c>
      <c r="C12" s="9">
        <v>287746</v>
      </c>
      <c r="D12" s="10"/>
      <c r="E12" s="9">
        <v>54258</v>
      </c>
      <c r="F12" s="9">
        <v>54276</v>
      </c>
      <c r="G12" s="10"/>
      <c r="H12" s="9">
        <v>277432</v>
      </c>
      <c r="I12" s="9">
        <v>277784</v>
      </c>
      <c r="J12" t="s">
        <v>22</v>
      </c>
      <c r="K12">
        <f>SUM(C12-B12+F12-E12+I12-H12)/2</f>
        <v>1331</v>
      </c>
      <c r="L12">
        <f>SUM(C12-B12+F12-E12+I12-H12)</f>
        <v>2662</v>
      </c>
      <c r="M12">
        <f>SUM(K12*0.04+K12)</f>
        <v>1384.24</v>
      </c>
    </row>
    <row r="13" spans="1:13" ht="34.5" customHeight="1" x14ac:dyDescent="0.2">
      <c r="A13" s="1" t="s">
        <v>23</v>
      </c>
      <c r="B13" s="9">
        <v>287777</v>
      </c>
      <c r="C13" s="9">
        <v>288713</v>
      </c>
      <c r="D13" s="10"/>
      <c r="E13" s="9">
        <v>54285</v>
      </c>
      <c r="F13" s="9">
        <v>54293</v>
      </c>
      <c r="G13" s="10"/>
      <c r="H13" s="9">
        <v>277784</v>
      </c>
      <c r="I13" s="9">
        <v>277967</v>
      </c>
      <c r="J13" t="s">
        <v>24</v>
      </c>
      <c r="K13">
        <f>SUM(C13-B13+F13-E13+I13-H13)/2</f>
        <v>563.5</v>
      </c>
      <c r="L13">
        <f>SUM(C13-B13+F13-E13+I13-H13)</f>
        <v>1127</v>
      </c>
      <c r="M13">
        <f>SUM(K13*0.04+K13)</f>
        <v>586.04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41358</v>
      </c>
      <c r="C3" s="2">
        <v>41362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289295</v>
      </c>
      <c r="C9" s="9">
        <v>291044</v>
      </c>
      <c r="D9" s="10"/>
      <c r="E9" s="9">
        <v>54311</v>
      </c>
      <c r="F9" s="9">
        <v>54327</v>
      </c>
      <c r="G9" s="10"/>
      <c r="H9" s="9">
        <v>278030</v>
      </c>
      <c r="I9" s="9">
        <v>278238</v>
      </c>
      <c r="J9" t="s">
        <v>16</v>
      </c>
      <c r="K9">
        <f>SUM(C9-B9+F9-E9+I9-H9)/2</f>
        <v>986.5</v>
      </c>
      <c r="L9">
        <f>SUM(C9-B9+F9-E9+I9-H9)</f>
        <v>1973</v>
      </c>
      <c r="M9">
        <f>SUM(K9*0.04+K9)</f>
        <v>1025.96</v>
      </c>
    </row>
    <row r="10" spans="1:13" ht="34.5" customHeight="1" x14ac:dyDescent="0.2">
      <c r="A10" s="1" t="s">
        <v>17</v>
      </c>
      <c r="B10" s="9">
        <v>291084</v>
      </c>
      <c r="C10" s="9">
        <v>293512</v>
      </c>
      <c r="D10" s="10"/>
      <c r="E10" s="9">
        <v>54333</v>
      </c>
      <c r="F10" s="9">
        <v>54346</v>
      </c>
      <c r="G10" s="10"/>
      <c r="H10" s="9">
        <v>278302</v>
      </c>
      <c r="I10" s="9">
        <v>278660</v>
      </c>
      <c r="J10" t="s">
        <v>18</v>
      </c>
      <c r="K10">
        <f>SUM(C10-B10+F10-E10+I10-H10)/2</f>
        <v>1399.5</v>
      </c>
      <c r="L10">
        <f>SUM(C10-B10+F10-E10+I10-H10)</f>
        <v>2799</v>
      </c>
      <c r="M10">
        <f>SUM(K10*0.04+K10)</f>
        <v>1455.48</v>
      </c>
    </row>
    <row r="11" spans="1:13" ht="34.5" customHeight="1" x14ac:dyDescent="0.2">
      <c r="A11" s="1" t="s">
        <v>19</v>
      </c>
      <c r="B11" s="9">
        <v>293566</v>
      </c>
      <c r="C11" s="9">
        <v>295303</v>
      </c>
      <c r="D11" s="10"/>
      <c r="E11" s="9">
        <v>54356</v>
      </c>
      <c r="F11" s="9">
        <v>54365</v>
      </c>
      <c r="G11" s="10"/>
      <c r="H11" s="9">
        <v>278726</v>
      </c>
      <c r="I11" s="9">
        <v>278972</v>
      </c>
      <c r="J11" t="s">
        <v>20</v>
      </c>
      <c r="K11">
        <f>SUM(C11-B11+F11-E11+I11-H11)/2</f>
        <v>996</v>
      </c>
      <c r="L11">
        <f>SUM(C11-B11+F11-E11+I11-H11)</f>
        <v>1992</v>
      </c>
      <c r="M11">
        <f>SUM(K11*0.04+K11)</f>
        <v>1035.8399999999999</v>
      </c>
    </row>
    <row r="12" spans="1:13" ht="34.5" customHeight="1" x14ac:dyDescent="0.2">
      <c r="A12" s="1" t="s">
        <v>21</v>
      </c>
      <c r="B12" s="9">
        <v>295357</v>
      </c>
      <c r="C12" s="9">
        <v>297711</v>
      </c>
      <c r="D12" s="10"/>
      <c r="E12" s="9">
        <v>54368</v>
      </c>
      <c r="F12" s="9">
        <v>54384</v>
      </c>
      <c r="G12" s="10"/>
      <c r="H12" s="9">
        <v>279011</v>
      </c>
      <c r="I12" s="9">
        <v>279365</v>
      </c>
      <c r="J12" t="s">
        <v>22</v>
      </c>
      <c r="K12">
        <f>SUM(C12-B12+F12-E12+I12-H12)/2</f>
        <v>1362</v>
      </c>
      <c r="L12">
        <f>SUM(C12-B12+F12-E12+I12-H12)</f>
        <v>2724</v>
      </c>
      <c r="M12">
        <f>SUM(K12*0.04+K12)</f>
        <v>1416.48</v>
      </c>
    </row>
    <row r="13" spans="1:13" ht="34.5" customHeight="1" x14ac:dyDescent="0.2">
      <c r="A13" s="1" t="s">
        <v>23</v>
      </c>
      <c r="B13" s="9">
        <v>297763</v>
      </c>
      <c r="C13" s="9">
        <v>298675</v>
      </c>
      <c r="D13" s="10"/>
      <c r="E13" s="9">
        <v>54389</v>
      </c>
      <c r="F13" s="9">
        <v>54400</v>
      </c>
      <c r="G13" s="10"/>
      <c r="H13" s="9">
        <v>279396</v>
      </c>
      <c r="I13" s="9">
        <v>279582</v>
      </c>
      <c r="J13" t="s">
        <v>24</v>
      </c>
      <c r="K13">
        <f>SUM(C13-B13+F13-E13+I13-H13)/2</f>
        <v>554.5</v>
      </c>
      <c r="L13">
        <f>SUM(C13-B13+F13-E13+I13-H13)</f>
        <v>1109</v>
      </c>
      <c r="M13">
        <f>SUM(K13*0.04+K13)</f>
        <v>576.67999999999995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41113</v>
      </c>
      <c r="C3" s="2">
        <v>41117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970193</v>
      </c>
      <c r="C9" s="9">
        <v>971442</v>
      </c>
      <c r="D9" s="10"/>
      <c r="E9" s="9">
        <v>49424</v>
      </c>
      <c r="F9" s="9">
        <v>49446</v>
      </c>
      <c r="G9" s="10"/>
      <c r="H9" s="9">
        <v>231999</v>
      </c>
      <c r="I9" s="9">
        <v>232181</v>
      </c>
      <c r="J9" t="s">
        <v>16</v>
      </c>
      <c r="K9">
        <f>SUM(C9-B9+F9-E9+I9-H9)/2</f>
        <v>726.5</v>
      </c>
      <c r="L9">
        <f>SUM(C9-B9+F9-E9+I9-H9)</f>
        <v>1453</v>
      </c>
      <c r="M9">
        <f>SUM(K9*0.04+K9)</f>
        <v>755.56</v>
      </c>
    </row>
    <row r="10" spans="1:13" ht="34.5" customHeight="1" x14ac:dyDescent="0.2">
      <c r="A10" s="1" t="s">
        <v>17</v>
      </c>
      <c r="B10" s="7">
        <v>971483</v>
      </c>
      <c r="C10" s="7">
        <v>972759</v>
      </c>
      <c r="E10" s="7">
        <v>49463</v>
      </c>
      <c r="F10" s="7">
        <v>49477</v>
      </c>
      <c r="H10" s="7">
        <v>232223</v>
      </c>
      <c r="I10" s="7">
        <v>232390</v>
      </c>
      <c r="J10" t="s">
        <v>18</v>
      </c>
      <c r="K10">
        <f>SUM(C10-B10+F10-E10+I10-H10)/2</f>
        <v>728.5</v>
      </c>
      <c r="L10">
        <f>SUM(C10-B10+F10-E10+I10-H10)</f>
        <v>1457</v>
      </c>
      <c r="M10">
        <f>SUM(K10*0.04+K10)</f>
        <v>757.64</v>
      </c>
    </row>
    <row r="11" spans="1:13" ht="34.5" customHeight="1" x14ac:dyDescent="0.2">
      <c r="A11" s="1" t="s">
        <v>19</v>
      </c>
      <c r="B11" s="7">
        <v>972789</v>
      </c>
      <c r="C11" s="7">
        <v>973980</v>
      </c>
      <c r="E11" s="7">
        <v>49482</v>
      </c>
      <c r="F11" s="7">
        <v>49494</v>
      </c>
      <c r="H11" s="7">
        <v>232436</v>
      </c>
      <c r="I11" s="7">
        <v>232586</v>
      </c>
      <c r="J11" t="s">
        <v>20</v>
      </c>
      <c r="K11">
        <f>SUM(C11-B11+F11-E11+I11-H11)/2</f>
        <v>676.5</v>
      </c>
      <c r="L11">
        <f>SUM(C11-B11+F11-E11+I11-H11)</f>
        <v>1353</v>
      </c>
      <c r="M11">
        <f>SUM(K11*0.04+K11)</f>
        <v>703.56</v>
      </c>
    </row>
    <row r="12" spans="1:13" ht="34.5" customHeight="1" x14ac:dyDescent="0.2">
      <c r="A12" s="1" t="s">
        <v>21</v>
      </c>
      <c r="B12" s="9">
        <v>974012</v>
      </c>
      <c r="C12" s="9">
        <v>975195</v>
      </c>
      <c r="D12" s="10"/>
      <c r="E12" s="9">
        <v>49499</v>
      </c>
      <c r="F12" s="9">
        <v>49510</v>
      </c>
      <c r="G12" s="10"/>
      <c r="H12" s="9">
        <v>232619</v>
      </c>
      <c r="I12" s="9">
        <v>232755</v>
      </c>
      <c r="J12" t="s">
        <v>22</v>
      </c>
      <c r="K12">
        <f>SUM(C12-B12+F12-E12+I12-H12)/2</f>
        <v>665</v>
      </c>
      <c r="L12">
        <f>SUM(C12-B12+F12-E12+I12-H12)</f>
        <v>1330</v>
      </c>
      <c r="M12">
        <f>SUM(K12*0.04+K12)</f>
        <v>691.6</v>
      </c>
    </row>
    <row r="13" spans="1:13" ht="34.5" customHeight="1" x14ac:dyDescent="0.2">
      <c r="A13" s="1" t="s">
        <v>23</v>
      </c>
      <c r="B13" s="9">
        <v>975219</v>
      </c>
      <c r="C13" s="9">
        <v>975684</v>
      </c>
      <c r="D13" s="10"/>
      <c r="E13" s="9">
        <v>49520</v>
      </c>
      <c r="F13" s="9">
        <v>49527</v>
      </c>
      <c r="G13" s="10"/>
      <c r="H13" s="9">
        <v>232799</v>
      </c>
      <c r="I13" s="9">
        <v>232920</v>
      </c>
      <c r="J13" t="s">
        <v>24</v>
      </c>
      <c r="K13">
        <f>SUM(C13-B13+F13-E13+I13-H13)/2</f>
        <v>296.5</v>
      </c>
      <c r="L13">
        <f>SUM(C13-B13+F13-E13+I13-H13)</f>
        <v>593</v>
      </c>
      <c r="M13">
        <f>SUM(K13*0.04+K13)</f>
        <v>308.36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41365</v>
      </c>
      <c r="C3" s="2">
        <v>41369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299060</v>
      </c>
      <c r="C9" s="9">
        <v>300847</v>
      </c>
      <c r="D9" s="10"/>
      <c r="E9" s="9">
        <v>54412</v>
      </c>
      <c r="F9" s="9">
        <v>54427</v>
      </c>
      <c r="G9" s="10"/>
      <c r="H9" s="9">
        <v>279625</v>
      </c>
      <c r="I9" s="9">
        <v>279842</v>
      </c>
      <c r="J9" t="s">
        <v>16</v>
      </c>
      <c r="K9">
        <f>SUM(C9-B9+F9-E9+I9-H9)/2</f>
        <v>1009.5</v>
      </c>
      <c r="L9">
        <f>SUM(C9-B9+F9-E9+I9-H9)</f>
        <v>2019</v>
      </c>
      <c r="M9">
        <f>SUM(K9*0.04+K9)</f>
        <v>1049.8800000000001</v>
      </c>
    </row>
    <row r="10" spans="1:13" ht="34.5" customHeight="1" x14ac:dyDescent="0.2">
      <c r="A10" s="1" t="s">
        <v>17</v>
      </c>
      <c r="B10" s="9">
        <v>300893</v>
      </c>
      <c r="C10" s="9">
        <v>303369</v>
      </c>
      <c r="D10" s="10"/>
      <c r="E10" s="9">
        <v>54439</v>
      </c>
      <c r="F10" s="9">
        <v>54449</v>
      </c>
      <c r="G10" s="10"/>
      <c r="H10" s="9">
        <v>279911</v>
      </c>
      <c r="I10" s="9">
        <v>280255</v>
      </c>
      <c r="J10" t="s">
        <v>18</v>
      </c>
      <c r="K10">
        <f>SUM(C10-B10+F10-E10+I10-H10)/2</f>
        <v>1415</v>
      </c>
      <c r="L10">
        <f>SUM(C10-B10+F10-E10+I10-H10)</f>
        <v>2830</v>
      </c>
      <c r="M10">
        <f>SUM(K10*0.04+K10)</f>
        <v>1471.6</v>
      </c>
    </row>
    <row r="11" spans="1:13" ht="34.5" customHeight="1" x14ac:dyDescent="0.2">
      <c r="A11" s="1" t="s">
        <v>19</v>
      </c>
      <c r="B11" s="9">
        <v>303418</v>
      </c>
      <c r="C11" s="9">
        <v>305197</v>
      </c>
      <c r="D11" s="10"/>
      <c r="E11" s="9">
        <v>54455</v>
      </c>
      <c r="F11" s="9">
        <v>54465</v>
      </c>
      <c r="G11" s="10"/>
      <c r="H11" s="9">
        <v>280322</v>
      </c>
      <c r="I11" s="9">
        <v>280559</v>
      </c>
      <c r="J11" t="s">
        <v>20</v>
      </c>
      <c r="K11">
        <f>SUM(C11-B11+F11-E11+I11-H11)/2</f>
        <v>1013</v>
      </c>
      <c r="L11">
        <f>SUM(C11-B11+F11-E11+I11-H11)</f>
        <v>2026</v>
      </c>
      <c r="M11">
        <f>SUM(K11*0.04+K11)</f>
        <v>1053.52</v>
      </c>
    </row>
    <row r="12" spans="1:13" ht="34.5" customHeight="1" x14ac:dyDescent="0.2">
      <c r="A12" s="1" t="s">
        <v>21</v>
      </c>
      <c r="B12" s="9">
        <v>305235</v>
      </c>
      <c r="C12" s="9">
        <v>307400</v>
      </c>
      <c r="D12" s="10"/>
      <c r="E12" s="9">
        <v>54467</v>
      </c>
      <c r="F12" s="9">
        <v>54481</v>
      </c>
      <c r="G12" s="10"/>
      <c r="H12" s="9">
        <v>280619</v>
      </c>
      <c r="I12" s="9">
        <v>281029</v>
      </c>
      <c r="J12" t="s">
        <v>22</v>
      </c>
      <c r="K12">
        <f>SUM(C12-B12+F12-E12+I12-H12)/2</f>
        <v>1294.5</v>
      </c>
      <c r="L12">
        <f>SUM(C12-B12+F12-E12+I12-H12)</f>
        <v>2589</v>
      </c>
      <c r="M12">
        <f>SUM(K12*0.04+K12)</f>
        <v>1346.28</v>
      </c>
    </row>
    <row r="13" spans="1:13" ht="34.5" customHeight="1" x14ac:dyDescent="0.2">
      <c r="A13" s="1" t="s">
        <v>23</v>
      </c>
      <c r="B13" s="9">
        <v>307450</v>
      </c>
      <c r="C13" s="9">
        <v>308346</v>
      </c>
      <c r="D13" s="10"/>
      <c r="E13" s="9">
        <v>54486</v>
      </c>
      <c r="F13" s="9">
        <v>54498</v>
      </c>
      <c r="G13" s="10"/>
      <c r="H13" s="9">
        <v>281064</v>
      </c>
      <c r="I13" s="9">
        <v>281280</v>
      </c>
      <c r="J13" t="s">
        <v>24</v>
      </c>
      <c r="K13">
        <f>SUM(C13-B13+F13-E13+I13-H13)/2</f>
        <v>562</v>
      </c>
      <c r="L13">
        <f>SUM(C13-B13+F13-E13+I13-H13)</f>
        <v>1124</v>
      </c>
      <c r="M13">
        <f>SUM(K13*0.04+K13)</f>
        <v>584.48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41372</v>
      </c>
      <c r="C3" s="2">
        <v>41376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308891</v>
      </c>
      <c r="C9" s="9">
        <v>310674</v>
      </c>
      <c r="D9" s="10"/>
      <c r="E9" s="9">
        <v>54507</v>
      </c>
      <c r="F9" s="9">
        <v>54515</v>
      </c>
      <c r="G9" s="10"/>
      <c r="H9" s="9">
        <v>281349</v>
      </c>
      <c r="I9" s="9">
        <v>281714</v>
      </c>
      <c r="J9" t="s">
        <v>16</v>
      </c>
      <c r="K9">
        <f>SUM(C9-B9+F9-E9+I9-H9)/2</f>
        <v>1078</v>
      </c>
      <c r="L9">
        <f>SUM(C9-B9+F9-E9+I9-H9)</f>
        <v>2156</v>
      </c>
      <c r="M9">
        <f>SUM(K9*0.04+K9)</f>
        <v>1121.1199999999999</v>
      </c>
    </row>
    <row r="10" spans="1:13" ht="34.5" customHeight="1" x14ac:dyDescent="0.2">
      <c r="A10" s="1" t="s">
        <v>17</v>
      </c>
      <c r="B10" s="9">
        <v>310720</v>
      </c>
      <c r="C10" s="9">
        <v>313223</v>
      </c>
      <c r="D10" s="10"/>
      <c r="E10" s="9">
        <v>54531</v>
      </c>
      <c r="F10" s="9">
        <v>54555</v>
      </c>
      <c r="G10" s="10"/>
      <c r="H10" s="9">
        <v>281770</v>
      </c>
      <c r="I10" s="9">
        <v>282180</v>
      </c>
      <c r="J10" t="s">
        <v>18</v>
      </c>
      <c r="K10">
        <f>SUM(C10-B10+F10-E10+I10-H10)/2</f>
        <v>1468.5</v>
      </c>
      <c r="L10">
        <f>SUM(C10-B10+F10-E10+I10-H10)</f>
        <v>2937</v>
      </c>
      <c r="M10">
        <f>SUM(K10*0.04+K10)</f>
        <v>1527.24</v>
      </c>
    </row>
    <row r="11" spans="1:13" ht="34.5" customHeight="1" x14ac:dyDescent="0.2">
      <c r="A11" s="1" t="s">
        <v>19</v>
      </c>
      <c r="B11" s="9">
        <v>313258</v>
      </c>
      <c r="C11" s="9">
        <v>315179</v>
      </c>
      <c r="D11" s="10"/>
      <c r="E11" s="9">
        <v>54558</v>
      </c>
      <c r="F11" s="9">
        <v>54572</v>
      </c>
      <c r="G11" s="10"/>
      <c r="H11" s="9">
        <v>282243</v>
      </c>
      <c r="I11" s="9">
        <v>282574</v>
      </c>
      <c r="J11" t="s">
        <v>20</v>
      </c>
      <c r="K11">
        <f>SUM(C11-B11+F11-E11+I11-H11)/2</f>
        <v>1133</v>
      </c>
      <c r="L11">
        <f>SUM(C11-B11+F11-E11+I11-H11)</f>
        <v>2266</v>
      </c>
      <c r="M11">
        <f>SUM(K11*0.04+K11)</f>
        <v>1178.32</v>
      </c>
    </row>
    <row r="12" spans="1:13" ht="34.5" customHeight="1" x14ac:dyDescent="0.2">
      <c r="A12" s="1" t="s">
        <v>21</v>
      </c>
      <c r="B12" s="9">
        <v>315240</v>
      </c>
      <c r="C12" s="9">
        <v>317624</v>
      </c>
      <c r="D12" s="10"/>
      <c r="E12" s="9">
        <v>54599</v>
      </c>
      <c r="F12" s="9">
        <v>54617</v>
      </c>
      <c r="G12" s="10"/>
      <c r="H12" s="9">
        <v>282602</v>
      </c>
      <c r="I12" s="9">
        <v>282911</v>
      </c>
      <c r="J12" t="s">
        <v>22</v>
      </c>
      <c r="K12">
        <f>SUM(C12-B12+F12-E12+I12-H12)/2</f>
        <v>1355.5</v>
      </c>
      <c r="L12">
        <f>SUM(C12-B12+F12-E12+I12-H12)</f>
        <v>2711</v>
      </c>
      <c r="M12">
        <f>SUM(K12*0.04+K12)</f>
        <v>1409.72</v>
      </c>
    </row>
    <row r="13" spans="1:13" ht="34.5" customHeight="1" x14ac:dyDescent="0.2">
      <c r="A13" s="1" t="s">
        <v>23</v>
      </c>
      <c r="B13" s="9">
        <v>317668</v>
      </c>
      <c r="C13" s="9">
        <v>318667</v>
      </c>
      <c r="D13" s="10"/>
      <c r="E13" s="9">
        <v>54627</v>
      </c>
      <c r="F13" s="9">
        <v>54633</v>
      </c>
      <c r="G13" s="10"/>
      <c r="H13" s="9">
        <v>282955</v>
      </c>
      <c r="I13" s="9">
        <v>283176</v>
      </c>
      <c r="J13" t="s">
        <v>24</v>
      </c>
      <c r="K13">
        <f>SUM(C13-B13+F13-E13+I13-H13)/2</f>
        <v>613</v>
      </c>
      <c r="L13">
        <f>SUM(C13-B13+F13-E13+I13-H13)</f>
        <v>1226</v>
      </c>
      <c r="M13">
        <f>SUM(K13*0.04+K13)</f>
        <v>637.52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41379</v>
      </c>
      <c r="C3" s="2">
        <v>41383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319255</v>
      </c>
      <c r="C9" s="9">
        <v>321168</v>
      </c>
      <c r="D9" s="10"/>
      <c r="E9" s="9">
        <v>54644</v>
      </c>
      <c r="F9" s="9">
        <v>54658</v>
      </c>
      <c r="G9" s="10"/>
      <c r="H9" s="9">
        <v>283211</v>
      </c>
      <c r="I9" s="9">
        <v>283513</v>
      </c>
      <c r="J9" t="s">
        <v>16</v>
      </c>
      <c r="K9">
        <f>SUM(C9-B9+F9-E9+I9-H9)/2</f>
        <v>1114.5</v>
      </c>
      <c r="L9">
        <f>SUM(C9-B9+F9-E9+I9-H9)</f>
        <v>2229</v>
      </c>
      <c r="M9">
        <f>SUM(K9*0.04+K9)</f>
        <v>1159.08</v>
      </c>
    </row>
    <row r="10" spans="1:13" ht="34.5" customHeight="1" x14ac:dyDescent="0.2">
      <c r="A10" s="1" t="s">
        <v>17</v>
      </c>
      <c r="B10" s="9">
        <v>321216</v>
      </c>
      <c r="C10" s="9">
        <v>323892</v>
      </c>
      <c r="D10" s="10"/>
      <c r="E10" s="9">
        <v>54667</v>
      </c>
      <c r="F10" s="9">
        <v>54679</v>
      </c>
      <c r="G10" s="10"/>
      <c r="H10" s="9">
        <v>283592</v>
      </c>
      <c r="I10" s="9">
        <v>283930</v>
      </c>
      <c r="J10" t="s">
        <v>18</v>
      </c>
      <c r="K10">
        <f>SUM(C10-B10+F10-E10+I10-H10)/2</f>
        <v>1513</v>
      </c>
      <c r="L10">
        <f>SUM(C10-B10+F10-E10+I10-H10)</f>
        <v>3026</v>
      </c>
      <c r="M10">
        <f>SUM(K10*0.04+K10)</f>
        <v>1573.52</v>
      </c>
    </row>
    <row r="11" spans="1:13" ht="34.5" customHeight="1" x14ac:dyDescent="0.2">
      <c r="A11" s="1" t="s">
        <v>19</v>
      </c>
      <c r="B11" s="9">
        <v>323930</v>
      </c>
      <c r="C11" s="9">
        <v>325941</v>
      </c>
      <c r="D11" s="10"/>
      <c r="E11" s="9">
        <v>54686</v>
      </c>
      <c r="F11" s="9">
        <v>54692</v>
      </c>
      <c r="G11" s="10"/>
      <c r="H11" s="9">
        <v>283979</v>
      </c>
      <c r="I11" s="9">
        <v>284343</v>
      </c>
      <c r="J11" t="s">
        <v>20</v>
      </c>
      <c r="K11">
        <f>SUM(C11-B11+F11-E11+I11-H11)/2</f>
        <v>1190.5</v>
      </c>
      <c r="L11">
        <f>SUM(C11-B11+F11-E11+I11-H11)</f>
        <v>2381</v>
      </c>
      <c r="M11">
        <f>SUM(K11*0.04+K11)</f>
        <v>1238.1199999999999</v>
      </c>
    </row>
    <row r="12" spans="1:13" ht="34.5" customHeight="1" x14ac:dyDescent="0.2">
      <c r="A12" s="1" t="s">
        <v>21</v>
      </c>
      <c r="B12" s="9">
        <v>325978</v>
      </c>
      <c r="C12" s="9">
        <v>328616</v>
      </c>
      <c r="D12" s="10"/>
      <c r="E12" s="9">
        <v>54701</v>
      </c>
      <c r="F12" s="9">
        <v>54716</v>
      </c>
      <c r="G12" s="10"/>
      <c r="H12" s="9">
        <v>284417</v>
      </c>
      <c r="I12" s="9">
        <v>284821</v>
      </c>
      <c r="J12" t="s">
        <v>22</v>
      </c>
      <c r="K12">
        <f>SUM(C12-B12+F12-E12+I12-H12)/2</f>
        <v>1528.5</v>
      </c>
      <c r="L12">
        <f>SUM(C12-B12+F12-E12+I12-H12)</f>
        <v>3057</v>
      </c>
      <c r="M12">
        <f>SUM(K12*0.04+K12)</f>
        <v>1589.64</v>
      </c>
    </row>
    <row r="13" spans="1:13" ht="34.5" customHeight="1" x14ac:dyDescent="0.2">
      <c r="A13" s="1" t="s">
        <v>23</v>
      </c>
      <c r="B13" s="9">
        <v>328664</v>
      </c>
      <c r="C13" s="9">
        <v>329687</v>
      </c>
      <c r="D13" s="10"/>
      <c r="E13" s="9">
        <v>54725</v>
      </c>
      <c r="F13" s="9">
        <v>54738</v>
      </c>
      <c r="G13" s="10"/>
      <c r="H13" s="9">
        <v>284854</v>
      </c>
      <c r="I13" s="9">
        <v>285116</v>
      </c>
      <c r="J13" t="s">
        <v>24</v>
      </c>
      <c r="K13">
        <f>SUM(C13-B13+F13-E13+I13-H13)/2</f>
        <v>649</v>
      </c>
      <c r="L13">
        <f>SUM(C13-B13+F13-E13+I13-H13)</f>
        <v>1298</v>
      </c>
      <c r="M13">
        <f>SUM(K13*0.04+K13)</f>
        <v>674.96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41386</v>
      </c>
      <c r="C3" s="2">
        <v>41390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330408</v>
      </c>
      <c r="C9" s="9">
        <v>332765</v>
      </c>
      <c r="D9" s="10"/>
      <c r="E9" s="9">
        <v>54751</v>
      </c>
      <c r="F9" s="9">
        <v>54758</v>
      </c>
      <c r="G9" s="10"/>
      <c r="H9" s="9">
        <v>285163</v>
      </c>
      <c r="I9" s="9">
        <v>285599</v>
      </c>
      <c r="J9" t="s">
        <v>16</v>
      </c>
      <c r="K9">
        <f>SUM(C9-B9+F9-E9+I9-H9)/2</f>
        <v>1400</v>
      </c>
      <c r="L9">
        <f>SUM(C9-B9+F9-E9+I9-H9)</f>
        <v>2800</v>
      </c>
      <c r="M9">
        <f>SUM(K9*0.04+K9)</f>
        <v>1456</v>
      </c>
    </row>
    <row r="10" spans="1:13" ht="34.5" customHeight="1" x14ac:dyDescent="0.2">
      <c r="A10" s="1" t="s">
        <v>17</v>
      </c>
      <c r="B10" s="9">
        <v>332800</v>
      </c>
      <c r="C10" s="9">
        <v>335835</v>
      </c>
      <c r="D10" s="10"/>
      <c r="E10" s="9">
        <v>54760</v>
      </c>
      <c r="F10" s="9">
        <v>54780</v>
      </c>
      <c r="G10" s="10"/>
      <c r="H10" s="9">
        <v>285674</v>
      </c>
      <c r="I10" s="9">
        <v>286131</v>
      </c>
      <c r="J10" t="s">
        <v>18</v>
      </c>
      <c r="K10">
        <f>SUM(C10-B10+F10-E10+I10-H10)/2</f>
        <v>1756</v>
      </c>
      <c r="L10">
        <f>SUM(C10-B10+F10-E10+I10-H10)</f>
        <v>3512</v>
      </c>
      <c r="M10">
        <f>SUM(K10*0.04+K10)</f>
        <v>1826.24</v>
      </c>
    </row>
    <row r="11" spans="1:13" ht="34.5" customHeight="1" x14ac:dyDescent="0.2">
      <c r="A11" s="1" t="s">
        <v>19</v>
      </c>
      <c r="B11" s="9">
        <v>335886</v>
      </c>
      <c r="C11" s="9">
        <v>337900</v>
      </c>
      <c r="D11" s="10"/>
      <c r="E11" s="9">
        <v>54786</v>
      </c>
      <c r="F11" s="9">
        <v>54803</v>
      </c>
      <c r="G11" s="10"/>
      <c r="H11" s="9">
        <v>286194</v>
      </c>
      <c r="I11" s="9">
        <v>286586</v>
      </c>
      <c r="J11" t="s">
        <v>20</v>
      </c>
      <c r="K11">
        <f>SUM(C11-B11+F11-E11+I11-H11)/2</f>
        <v>1211.5</v>
      </c>
      <c r="L11">
        <f>SUM(C11-B11+F11-E11+I11-H11)</f>
        <v>2423</v>
      </c>
      <c r="M11">
        <f>SUM(K11*0.04+K11)</f>
        <v>1259.96</v>
      </c>
    </row>
    <row r="12" spans="1:13" ht="34.5" customHeight="1" x14ac:dyDescent="0.2">
      <c r="A12" s="1" t="s">
        <v>21</v>
      </c>
      <c r="B12" s="9">
        <v>337936</v>
      </c>
      <c r="C12" s="9">
        <v>340092</v>
      </c>
      <c r="D12" s="10"/>
      <c r="E12" s="9">
        <v>54809</v>
      </c>
      <c r="F12" s="9">
        <v>54825</v>
      </c>
      <c r="G12" s="10"/>
      <c r="H12" s="9">
        <v>286642</v>
      </c>
      <c r="I12" s="9">
        <v>287070</v>
      </c>
      <c r="J12" t="s">
        <v>22</v>
      </c>
      <c r="K12">
        <f>SUM(C12-B12+F12-E12+I12-H12)/2</f>
        <v>1300</v>
      </c>
      <c r="L12">
        <f>SUM(C12-B12+F12-E12+I12-H12)</f>
        <v>2600</v>
      </c>
      <c r="M12">
        <f>SUM(K12*0.04+K12)</f>
        <v>1352</v>
      </c>
    </row>
    <row r="13" spans="1:13" ht="34.5" customHeight="1" x14ac:dyDescent="0.2">
      <c r="A13" s="1" t="s">
        <v>23</v>
      </c>
      <c r="B13" s="9">
        <v>340126</v>
      </c>
      <c r="C13" s="9">
        <v>340868</v>
      </c>
      <c r="D13" s="10"/>
      <c r="E13" s="9">
        <v>54832</v>
      </c>
      <c r="F13" s="9">
        <v>54840</v>
      </c>
      <c r="G13" s="10"/>
      <c r="H13" s="9">
        <v>287152</v>
      </c>
      <c r="I13" s="9">
        <v>287330</v>
      </c>
      <c r="J13" t="s">
        <v>24</v>
      </c>
      <c r="K13">
        <f>SUM(C13-B13+F13-E13+I13-H13)/2</f>
        <v>464</v>
      </c>
      <c r="L13">
        <f>SUM(C13-B13+F13-E13+I13-H13)</f>
        <v>928</v>
      </c>
      <c r="M13">
        <f>SUM(K13*0.04+K13)</f>
        <v>482.56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M20"/>
  <sheetViews>
    <sheetView workbookViewId="0">
      <selection activeCell="C10" sqref="C10"/>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41393</v>
      </c>
      <c r="C3" s="2">
        <v>41397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341559</v>
      </c>
      <c r="C9" s="9">
        <v>343190</v>
      </c>
      <c r="D9" s="10"/>
      <c r="E9" s="9">
        <v>54851</v>
      </c>
      <c r="F9" s="9">
        <v>54865</v>
      </c>
      <c r="G9" s="10"/>
      <c r="H9" s="9">
        <v>287426</v>
      </c>
      <c r="I9" s="9">
        <v>287690</v>
      </c>
      <c r="J9" t="s">
        <v>16</v>
      </c>
      <c r="K9">
        <f>SUM(C9-B9+F9-E9+I9-H9)/2</f>
        <v>954.5</v>
      </c>
      <c r="L9">
        <f>SUM(C9-B9+F9-E9+I9-H9)</f>
        <v>1909</v>
      </c>
      <c r="M9">
        <f>SUM(K9*0.04+K9)</f>
        <v>992.68</v>
      </c>
    </row>
    <row r="10" spans="1:13" ht="34.5" customHeight="1" x14ac:dyDescent="0.2">
      <c r="A10" s="1" t="s">
        <v>17</v>
      </c>
      <c r="B10" s="9">
        <v>343228</v>
      </c>
      <c r="C10" s="9">
        <v>343206</v>
      </c>
      <c r="D10" s="10"/>
      <c r="E10" s="9">
        <v>54868</v>
      </c>
      <c r="F10" s="9">
        <v>54874</v>
      </c>
      <c r="G10" s="10"/>
      <c r="H10" s="9">
        <v>287756</v>
      </c>
      <c r="I10" s="9">
        <v>288074</v>
      </c>
      <c r="J10" t="s">
        <v>18</v>
      </c>
      <c r="K10">
        <f>SUM(C10-B10+F10-E10+I10-H10)/2</f>
        <v>151</v>
      </c>
      <c r="L10">
        <f>SUM(C10-B10+F10-E10+I10-H10)</f>
        <v>302</v>
      </c>
      <c r="M10">
        <f>SUM(K10*0.04+K10)</f>
        <v>157.04</v>
      </c>
    </row>
    <row r="11" spans="1:13" ht="34.5" customHeight="1" x14ac:dyDescent="0.2">
      <c r="A11" s="1" t="s">
        <v>19</v>
      </c>
      <c r="B11" s="9">
        <v>343257</v>
      </c>
      <c r="C11" s="9">
        <v>346442</v>
      </c>
      <c r="D11" s="10"/>
      <c r="E11" s="9">
        <v>54882</v>
      </c>
      <c r="F11" s="9">
        <v>54883</v>
      </c>
      <c r="G11" s="10"/>
      <c r="H11" s="9">
        <v>288118</v>
      </c>
      <c r="I11" s="9">
        <v>288273</v>
      </c>
      <c r="J11" t="s">
        <v>20</v>
      </c>
      <c r="K11">
        <f>SUM(C11-B11+F11-E11+I11-H11)/2</f>
        <v>1670.5</v>
      </c>
      <c r="L11">
        <f>SUM(C11-B11+F11-E11+I11-H11)</f>
        <v>3341</v>
      </c>
      <c r="M11">
        <f>SUM(K11*0.04+K11)</f>
        <v>1737.32</v>
      </c>
    </row>
    <row r="12" spans="1:13" ht="34.5" customHeight="1" x14ac:dyDescent="0.2">
      <c r="A12" s="1" t="s">
        <v>21</v>
      </c>
      <c r="B12" s="9">
        <v>346499</v>
      </c>
      <c r="C12" s="9">
        <v>347105</v>
      </c>
      <c r="D12" s="10"/>
      <c r="E12" s="9">
        <v>54909</v>
      </c>
      <c r="F12" s="9">
        <v>54920</v>
      </c>
      <c r="G12" s="10"/>
      <c r="H12" s="9">
        <v>288335</v>
      </c>
      <c r="I12" s="9">
        <v>288430</v>
      </c>
      <c r="J12" t="s">
        <v>22</v>
      </c>
      <c r="K12">
        <f>SUM(C12-B12+F12-E12+I12-H12)/2</f>
        <v>356</v>
      </c>
      <c r="L12">
        <f>SUM(C12-B12+F12-E12+I12-H12)</f>
        <v>712</v>
      </c>
      <c r="M12">
        <f>SUM(K12*0.04+K12)</f>
        <v>370.24</v>
      </c>
    </row>
    <row r="13" spans="1:13" ht="34.5" customHeight="1" x14ac:dyDescent="0.2">
      <c r="A13" s="1" t="s">
        <v>23</v>
      </c>
      <c r="B13" s="9">
        <v>347144</v>
      </c>
      <c r="C13" s="9">
        <v>347397</v>
      </c>
      <c r="D13" s="10"/>
      <c r="E13" s="9">
        <v>54925</v>
      </c>
      <c r="F13" s="9">
        <v>54942</v>
      </c>
      <c r="G13" s="10"/>
      <c r="H13" s="9">
        <v>288464</v>
      </c>
      <c r="I13" s="9">
        <v>288512</v>
      </c>
      <c r="J13" t="s">
        <v>24</v>
      </c>
      <c r="K13">
        <f>SUM(C13-B13+F13-E13+I13-H13)/2</f>
        <v>159</v>
      </c>
      <c r="L13">
        <f>SUM(C13-B13+F13-E13+I13-H13)</f>
        <v>318</v>
      </c>
      <c r="M13">
        <f>SUM(K13*0.04+K13)</f>
        <v>165.36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41400</v>
      </c>
      <c r="C3" s="2">
        <v>41404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347456</v>
      </c>
      <c r="C9" s="9">
        <v>348433</v>
      </c>
      <c r="D9" s="10"/>
      <c r="E9" s="9">
        <v>54945</v>
      </c>
      <c r="F9" s="9">
        <v>54971</v>
      </c>
      <c r="G9" s="10"/>
      <c r="H9" s="9">
        <v>288529</v>
      </c>
      <c r="I9" s="9">
        <v>288593</v>
      </c>
      <c r="J9" t="s">
        <v>16</v>
      </c>
      <c r="K9">
        <f>SUM(C9-B9+F9-E9+I9-H9)/2</f>
        <v>533.5</v>
      </c>
      <c r="L9">
        <f>SUM(C9-B9+F9-E9+I9-H9)</f>
        <v>1067</v>
      </c>
      <c r="M9">
        <f>SUM(K9*0.04+K9)</f>
        <v>554.84</v>
      </c>
    </row>
    <row r="10" spans="1:13" ht="34.5" customHeight="1" x14ac:dyDescent="0.2">
      <c r="A10" s="1" t="s">
        <v>17</v>
      </c>
      <c r="B10" s="9">
        <v>348494</v>
      </c>
      <c r="C10" s="9">
        <v>349527</v>
      </c>
      <c r="D10" s="10"/>
      <c r="E10" s="9">
        <v>54990</v>
      </c>
      <c r="F10" s="9">
        <v>55013</v>
      </c>
      <c r="G10" s="10"/>
      <c r="H10" s="9">
        <v>288636</v>
      </c>
      <c r="I10" s="9">
        <v>288696</v>
      </c>
      <c r="J10" t="s">
        <v>18</v>
      </c>
      <c r="K10">
        <f>SUM(C10-B10+F10-E10+I10-H10)/2</f>
        <v>558</v>
      </c>
      <c r="L10">
        <f>SUM(C10-B10+F10-E10+I10-H10)</f>
        <v>1116</v>
      </c>
      <c r="M10">
        <f>SUM(K10*0.04+K10)</f>
        <v>580.32000000000005</v>
      </c>
    </row>
    <row r="11" spans="1:13" ht="34.5" customHeight="1" x14ac:dyDescent="0.2">
      <c r="A11" s="1" t="s">
        <v>19</v>
      </c>
      <c r="B11" s="9">
        <v>349563</v>
      </c>
      <c r="C11" s="9">
        <v>350391</v>
      </c>
      <c r="D11" s="10"/>
      <c r="E11" s="9">
        <v>55023</v>
      </c>
      <c r="F11" s="9">
        <v>55050</v>
      </c>
      <c r="G11" s="10"/>
      <c r="H11" s="9">
        <v>288738</v>
      </c>
      <c r="I11" s="9">
        <v>288801</v>
      </c>
      <c r="J11" t="s">
        <v>20</v>
      </c>
      <c r="K11">
        <f>SUM(C11-B11+F11-E11+I11-H11)/2</f>
        <v>459</v>
      </c>
      <c r="L11">
        <f>SUM(C11-B11+F11-E11+I11-H11)</f>
        <v>918</v>
      </c>
      <c r="M11">
        <f>SUM(K11*0.04+K11)</f>
        <v>477.36</v>
      </c>
    </row>
    <row r="12" spans="1:13" ht="34.5" customHeight="1" x14ac:dyDescent="0.2">
      <c r="A12" s="1" t="s">
        <v>21</v>
      </c>
      <c r="B12" s="9">
        <v>350445</v>
      </c>
      <c r="C12" s="9">
        <v>351339</v>
      </c>
      <c r="D12" s="10"/>
      <c r="E12" s="9">
        <v>55054</v>
      </c>
      <c r="F12" s="9">
        <v>55069</v>
      </c>
      <c r="G12" s="10"/>
      <c r="H12" s="9">
        <v>288844</v>
      </c>
      <c r="I12" s="9">
        <v>288926</v>
      </c>
      <c r="J12" t="s">
        <v>22</v>
      </c>
      <c r="K12">
        <f>SUM(C12-B12+F12-E12+I12-H12)/2</f>
        <v>495.5</v>
      </c>
      <c r="L12">
        <f>SUM(C12-B12+F12-E12+I12-H12)</f>
        <v>991</v>
      </c>
      <c r="M12">
        <f>SUM(K12*0.04+K12)</f>
        <v>515.32000000000005</v>
      </c>
    </row>
    <row r="13" spans="1:13" ht="34.5" customHeight="1" x14ac:dyDescent="0.2">
      <c r="A13" s="1" t="s">
        <v>23</v>
      </c>
      <c r="B13" s="9">
        <v>351413</v>
      </c>
      <c r="C13" s="9">
        <v>351740</v>
      </c>
      <c r="D13" s="10"/>
      <c r="E13" s="9">
        <v>55075</v>
      </c>
      <c r="F13" s="9">
        <v>55085</v>
      </c>
      <c r="G13" s="10"/>
      <c r="H13" s="9">
        <v>288965</v>
      </c>
      <c r="I13" s="9">
        <v>289008</v>
      </c>
      <c r="J13" t="s">
        <v>24</v>
      </c>
      <c r="K13">
        <f>SUM(C13-B13+F13-E13+I13-H13)/2</f>
        <v>190</v>
      </c>
      <c r="L13">
        <f>SUM(C13-B13+F13-E13+I13-H13)</f>
        <v>380</v>
      </c>
      <c r="M13">
        <f>SUM(K13*0.04+K13)</f>
        <v>197.6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41407</v>
      </c>
      <c r="C3" s="2">
        <v>41411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352029</v>
      </c>
      <c r="C9" s="9">
        <v>353186</v>
      </c>
      <c r="D9" s="10"/>
      <c r="E9" s="9">
        <v>55090</v>
      </c>
      <c r="F9" s="9">
        <v>55112</v>
      </c>
      <c r="G9" s="10"/>
      <c r="H9" s="9">
        <v>289049</v>
      </c>
      <c r="I9" s="9">
        <v>289174</v>
      </c>
      <c r="J9" t="s">
        <v>16</v>
      </c>
      <c r="K9">
        <f>SUM(C9-B9+F9-E9+I9-H9)/2</f>
        <v>652</v>
      </c>
      <c r="L9">
        <f>SUM(C9-B9+F9-E9+I9-H9)</f>
        <v>1304</v>
      </c>
      <c r="M9">
        <f>SUM(K9*0.04+K9)</f>
        <v>678.08</v>
      </c>
    </row>
    <row r="10" spans="1:13" ht="34.5" customHeight="1" x14ac:dyDescent="0.2">
      <c r="A10" s="1" t="s">
        <v>17</v>
      </c>
      <c r="B10" s="9">
        <v>353259</v>
      </c>
      <c r="C10" s="9">
        <v>354448</v>
      </c>
      <c r="D10" s="10"/>
      <c r="E10" s="9">
        <v>55126</v>
      </c>
      <c r="F10" s="9">
        <v>55137</v>
      </c>
      <c r="G10" s="10"/>
      <c r="H10" s="9">
        <v>289239</v>
      </c>
      <c r="I10" s="9">
        <v>289320</v>
      </c>
      <c r="J10" t="s">
        <v>18</v>
      </c>
      <c r="K10">
        <f>SUM(C10-B10+F10-E10+I10-H10)/2</f>
        <v>640.5</v>
      </c>
      <c r="L10">
        <f>SUM(C10-B10+F10-E10+I10-H10)</f>
        <v>1281</v>
      </c>
      <c r="M10">
        <f>SUM(K10*0.04+K10)</f>
        <v>666.12</v>
      </c>
    </row>
    <row r="11" spans="1:13" ht="34.5" customHeight="1" x14ac:dyDescent="0.2">
      <c r="A11" s="1" t="s">
        <v>19</v>
      </c>
      <c r="B11" s="9">
        <v>354522</v>
      </c>
      <c r="C11" s="9">
        <v>355555</v>
      </c>
      <c r="D11" s="10"/>
      <c r="E11" s="9">
        <v>55154</v>
      </c>
      <c r="F11" s="9">
        <v>55174</v>
      </c>
      <c r="G11" s="10"/>
      <c r="H11" s="9">
        <v>289355</v>
      </c>
      <c r="I11" s="9">
        <v>289432</v>
      </c>
      <c r="J11" t="s">
        <v>20</v>
      </c>
      <c r="K11">
        <f>SUM(C11-B11+F11-E11+I11-H11)/2</f>
        <v>565</v>
      </c>
      <c r="L11">
        <f>SUM(C11-B11+F11-E11+I11-H11)</f>
        <v>1130</v>
      </c>
      <c r="M11">
        <f>SUM(K11*0.04+K11)</f>
        <v>587.6</v>
      </c>
    </row>
    <row r="12" spans="1:13" ht="34.5" customHeight="1" x14ac:dyDescent="0.2">
      <c r="A12" s="1" t="s">
        <v>21</v>
      </c>
      <c r="B12" s="9">
        <v>355646</v>
      </c>
      <c r="C12" s="9">
        <v>356633</v>
      </c>
      <c r="D12" s="10"/>
      <c r="E12" s="9">
        <v>55189</v>
      </c>
      <c r="F12" s="9">
        <v>55200</v>
      </c>
      <c r="G12" s="10"/>
      <c r="H12" s="9">
        <v>289464</v>
      </c>
      <c r="I12" s="9">
        <v>289616</v>
      </c>
      <c r="J12" t="s">
        <v>22</v>
      </c>
      <c r="K12">
        <f>SUM(C12-B12+F12-E12+I12-H12)/2</f>
        <v>575</v>
      </c>
      <c r="L12">
        <f>SUM(C12-B12+F12-E12+I12-H12)</f>
        <v>1150</v>
      </c>
      <c r="M12">
        <f>SUM(K12*0.04+K12)</f>
        <v>598</v>
      </c>
    </row>
    <row r="13" spans="1:13" ht="34.5" customHeight="1" x14ac:dyDescent="0.2">
      <c r="A13" s="1" t="s">
        <v>23</v>
      </c>
      <c r="B13" s="9">
        <v>356675</v>
      </c>
      <c r="C13" s="9">
        <v>356850</v>
      </c>
      <c r="D13" s="10"/>
      <c r="E13" s="9">
        <v>55207</v>
      </c>
      <c r="F13" s="9">
        <v>55216</v>
      </c>
      <c r="G13" s="10"/>
      <c r="H13" s="9">
        <v>289638</v>
      </c>
      <c r="I13" s="9">
        <v>289728</v>
      </c>
      <c r="J13" t="s">
        <v>24</v>
      </c>
      <c r="K13">
        <f>SUM(C13-B13+F13-E13+I13-H13)/2</f>
        <v>137</v>
      </c>
      <c r="L13">
        <f>SUM(C13-B13+F13-E13+I13-H13)</f>
        <v>274</v>
      </c>
      <c r="M13">
        <f>SUM(K13*0.04+K13)</f>
        <v>142.47999999999999</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41414</v>
      </c>
      <c r="C3" s="2">
        <v>41418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357288</v>
      </c>
      <c r="C9" s="9">
        <v>358394</v>
      </c>
      <c r="D9" s="10"/>
      <c r="E9" s="9">
        <v>55223</v>
      </c>
      <c r="F9" s="9">
        <v>55235</v>
      </c>
      <c r="G9" s="10"/>
      <c r="H9" s="9">
        <v>289764</v>
      </c>
      <c r="I9" s="9">
        <v>289862</v>
      </c>
      <c r="J9" t="s">
        <v>16</v>
      </c>
      <c r="K9">
        <f>SUM(C9-B9+F9-E9+I9-H9)/2</f>
        <v>608</v>
      </c>
      <c r="L9">
        <f>SUM(C9-B9+F9-E9+I9-H9)</f>
        <v>1216</v>
      </c>
      <c r="M9">
        <f>SUM(K9*0.04+K9)</f>
        <v>632.32000000000005</v>
      </c>
    </row>
    <row r="10" spans="1:13" ht="34.5" customHeight="1" x14ac:dyDescent="0.2">
      <c r="A10" s="1" t="s">
        <v>17</v>
      </c>
      <c r="B10" s="9">
        <v>358447</v>
      </c>
      <c r="C10" s="9">
        <v>359525</v>
      </c>
      <c r="D10" s="10"/>
      <c r="E10" s="9">
        <v>55247</v>
      </c>
      <c r="F10" s="9">
        <v>55258</v>
      </c>
      <c r="G10" s="10"/>
      <c r="H10" s="9">
        <v>289915</v>
      </c>
      <c r="I10" s="9">
        <v>290072</v>
      </c>
      <c r="J10" t="s">
        <v>18</v>
      </c>
      <c r="K10">
        <f>SUM(C10-B10+F10-E10+I10-H10)/2</f>
        <v>623</v>
      </c>
      <c r="L10">
        <f>SUM(C10-B10+F10-E10+I10-H10)</f>
        <v>1246</v>
      </c>
      <c r="M10">
        <f>SUM(K10*0.04+K10)</f>
        <v>647.91999999999996</v>
      </c>
    </row>
    <row r="11" spans="1:13" ht="34.5" customHeight="1" x14ac:dyDescent="0.2">
      <c r="A11" s="1" t="s">
        <v>19</v>
      </c>
      <c r="B11" s="9">
        <v>359567</v>
      </c>
      <c r="C11" s="9">
        <v>360606</v>
      </c>
      <c r="D11" s="10"/>
      <c r="E11" s="9">
        <v>55262</v>
      </c>
      <c r="F11" s="9">
        <v>55273</v>
      </c>
      <c r="G11" s="10"/>
      <c r="H11" s="9">
        <v>290148</v>
      </c>
      <c r="I11" s="9">
        <v>290260</v>
      </c>
      <c r="J11" t="s">
        <v>20</v>
      </c>
      <c r="K11">
        <f>SUM(C11-B11+F11-E11+I11-H11)/2</f>
        <v>581</v>
      </c>
      <c r="L11">
        <f>SUM(C11-B11+F11-E11+I11-H11)</f>
        <v>1162</v>
      </c>
      <c r="M11">
        <f>SUM(K11*0.04+K11)</f>
        <v>604.24</v>
      </c>
    </row>
    <row r="12" spans="1:13" ht="34.5" customHeight="1" x14ac:dyDescent="0.2">
      <c r="A12" s="1" t="s">
        <v>21</v>
      </c>
      <c r="B12" s="9">
        <v>360637</v>
      </c>
      <c r="C12" s="9">
        <v>361790</v>
      </c>
      <c r="D12" s="10"/>
      <c r="E12" s="9">
        <v>55285</v>
      </c>
      <c r="F12" s="9">
        <v>55303</v>
      </c>
      <c r="G12" s="10"/>
      <c r="H12" s="9">
        <v>290308</v>
      </c>
      <c r="I12" s="9">
        <v>290468</v>
      </c>
      <c r="J12" t="s">
        <v>22</v>
      </c>
      <c r="K12">
        <f>SUM(C12-B12+F12-E12+I12-H12)/2</f>
        <v>665.5</v>
      </c>
      <c r="L12">
        <f>SUM(C12-B12+F12-E12+I12-H12)</f>
        <v>1331</v>
      </c>
      <c r="M12">
        <f>SUM(K12*0.04+K12)</f>
        <v>692.12</v>
      </c>
    </row>
    <row r="13" spans="1:13" ht="34.5" customHeight="1" x14ac:dyDescent="0.2">
      <c r="A13" s="1" t="s">
        <v>23</v>
      </c>
      <c r="B13" s="9">
        <v>361865</v>
      </c>
      <c r="C13" s="9">
        <v>362176</v>
      </c>
      <c r="D13" s="10"/>
      <c r="E13" s="9">
        <v>55311</v>
      </c>
      <c r="F13" s="9">
        <v>55319</v>
      </c>
      <c r="G13" s="10"/>
      <c r="H13" s="9">
        <v>290546</v>
      </c>
      <c r="I13" s="9">
        <v>290608</v>
      </c>
      <c r="J13" t="s">
        <v>24</v>
      </c>
      <c r="K13">
        <f>SUM(C13-B13+F13-E13+I13-H13)/2</f>
        <v>190.5</v>
      </c>
      <c r="L13">
        <f>SUM(C13-B13+F13-E13+I13-H13)</f>
        <v>381</v>
      </c>
      <c r="M13">
        <f>SUM(K13*0.04+K13)</f>
        <v>198.12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41421</v>
      </c>
      <c r="C3" s="2">
        <v>41425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9">
        <v>362448</v>
      </c>
      <c r="C10" s="9">
        <v>363667</v>
      </c>
      <c r="D10" s="10"/>
      <c r="E10" s="9">
        <v>55331</v>
      </c>
      <c r="F10" s="9">
        <v>55344</v>
      </c>
      <c r="G10" s="10"/>
      <c r="H10" s="9">
        <v>290644</v>
      </c>
      <c r="I10" s="9">
        <v>290828</v>
      </c>
      <c r="J10" t="s">
        <v>18</v>
      </c>
      <c r="K10">
        <f>SUM(C10-B10+F10-E10+I10-H10)/2</f>
        <v>708</v>
      </c>
      <c r="L10">
        <f>SUM(C10-B10+F10-E10+I10-H10)</f>
        <v>1416</v>
      </c>
      <c r="M10">
        <f>SUM(K10*0.04+K10)</f>
        <v>736.32</v>
      </c>
    </row>
    <row r="11" spans="1:13" ht="34.5" customHeight="1" x14ac:dyDescent="0.2">
      <c r="A11" s="1" t="s">
        <v>19</v>
      </c>
      <c r="B11" s="9">
        <v>363711</v>
      </c>
      <c r="C11" s="9">
        <v>364718</v>
      </c>
      <c r="D11" s="10"/>
      <c r="E11" s="9">
        <v>55358</v>
      </c>
      <c r="F11" s="9">
        <v>55375</v>
      </c>
      <c r="G11" s="10"/>
      <c r="H11" s="9">
        <v>290900</v>
      </c>
      <c r="I11" s="9">
        <v>290980</v>
      </c>
      <c r="J11" t="s">
        <v>20</v>
      </c>
      <c r="K11">
        <f>SUM(C11-B11+F11-E11+I11-H11)/2</f>
        <v>552</v>
      </c>
      <c r="L11">
        <f>SUM(C11-B11+F11-E11+I11-H11)</f>
        <v>1104</v>
      </c>
      <c r="M11">
        <f>SUM(K11*0.04+K11)</f>
        <v>574.08000000000004</v>
      </c>
    </row>
    <row r="12" spans="1:13" ht="34.5" customHeight="1" x14ac:dyDescent="0.2">
      <c r="A12" s="1" t="s">
        <v>21</v>
      </c>
      <c r="B12" s="9">
        <v>364785</v>
      </c>
      <c r="C12" s="9">
        <v>365833</v>
      </c>
      <c r="D12" s="10"/>
      <c r="E12" s="9">
        <v>55382</v>
      </c>
      <c r="F12" s="9">
        <v>55397</v>
      </c>
      <c r="G12" s="10"/>
      <c r="H12" s="9">
        <v>291046</v>
      </c>
      <c r="I12" s="9">
        <v>291229</v>
      </c>
      <c r="J12" t="s">
        <v>22</v>
      </c>
      <c r="K12">
        <f>SUM(C12-B12+F12-E12+I12-H12)/2</f>
        <v>623</v>
      </c>
      <c r="L12">
        <f>SUM(C12-B12+F12-E12+I12-H12)</f>
        <v>1246</v>
      </c>
      <c r="M12">
        <f>SUM(K12*0.04+K12)</f>
        <v>647.91999999999996</v>
      </c>
    </row>
    <row r="13" spans="1:13" ht="34.5" customHeight="1" x14ac:dyDescent="0.2">
      <c r="A13" s="1" t="s">
        <v>23</v>
      </c>
      <c r="B13" s="9">
        <v>365884</v>
      </c>
      <c r="C13" s="9">
        <v>366191</v>
      </c>
      <c r="D13" s="10"/>
      <c r="E13" s="9">
        <v>55405</v>
      </c>
      <c r="F13" s="9">
        <v>55405</v>
      </c>
      <c r="G13" s="10"/>
      <c r="H13" s="9">
        <v>291290</v>
      </c>
      <c r="I13" s="9">
        <v>291362</v>
      </c>
      <c r="J13" t="s">
        <v>24</v>
      </c>
      <c r="K13">
        <f>SUM(C13-B13+F13-E13+I13-H13)/2</f>
        <v>189.5</v>
      </c>
      <c r="L13">
        <f>SUM(C13-B13+F13-E13+I13-H13)</f>
        <v>379</v>
      </c>
      <c r="M13">
        <f>SUM(K13*0.04+K13)</f>
        <v>197.08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41428</v>
      </c>
      <c r="C3" s="2">
        <v>41432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366441</v>
      </c>
      <c r="C9" s="9">
        <v>367423</v>
      </c>
      <c r="D9" s="10"/>
      <c r="E9" s="9">
        <v>55409</v>
      </c>
      <c r="F9" s="9">
        <v>55431</v>
      </c>
      <c r="G9" s="10"/>
      <c r="H9" s="9">
        <v>291393</v>
      </c>
      <c r="I9" s="9">
        <v>291508</v>
      </c>
      <c r="J9" t="s">
        <v>16</v>
      </c>
      <c r="K9">
        <f>SUM(C9-B9+F9-E9+I9-H9)/2</f>
        <v>559.5</v>
      </c>
      <c r="L9">
        <f>SUM(C9-B9+F9-E9+I9-H9)</f>
        <v>1119</v>
      </c>
      <c r="M9">
        <f>SUM(K9*0.04+K9)</f>
        <v>581.88</v>
      </c>
    </row>
    <row r="10" spans="1:13" ht="34.5" customHeight="1" x14ac:dyDescent="0.2">
      <c r="A10" s="1" t="s">
        <v>17</v>
      </c>
      <c r="B10" s="9">
        <v>367466</v>
      </c>
      <c r="C10" s="9">
        <v>368638</v>
      </c>
      <c r="D10" s="10"/>
      <c r="E10" s="9">
        <v>55447</v>
      </c>
      <c r="F10" s="9">
        <v>55460</v>
      </c>
      <c r="G10" s="10"/>
      <c r="H10" s="9">
        <v>291552</v>
      </c>
      <c r="I10" s="9">
        <v>291677</v>
      </c>
      <c r="J10" t="s">
        <v>18</v>
      </c>
      <c r="K10">
        <f>SUM(C10-B10+F10-E10+I10-H10)/2</f>
        <v>655</v>
      </c>
      <c r="L10">
        <f>SUM(C10-B10+F10-E10+I10-H10)</f>
        <v>1310</v>
      </c>
      <c r="M10">
        <f>SUM(K10*0.04+K10)</f>
        <v>681.2</v>
      </c>
    </row>
    <row r="11" spans="1:13" ht="34.5" customHeight="1" x14ac:dyDescent="0.2">
      <c r="A11" s="1" t="s">
        <v>19</v>
      </c>
      <c r="B11" s="9">
        <v>368705</v>
      </c>
      <c r="C11" s="9">
        <v>369685</v>
      </c>
      <c r="D11" s="10"/>
      <c r="E11" s="9">
        <v>55469</v>
      </c>
      <c r="F11" s="9">
        <v>55491</v>
      </c>
      <c r="G11" s="10"/>
      <c r="H11" s="9">
        <v>291703</v>
      </c>
      <c r="I11" s="9">
        <v>291785</v>
      </c>
      <c r="J11" t="s">
        <v>20</v>
      </c>
      <c r="K11">
        <f>SUM(C11-B11+F11-E11+I11-H11)/2</f>
        <v>542</v>
      </c>
      <c r="L11">
        <f>SUM(C11-B11+F11-E11+I11-H11)</f>
        <v>1084</v>
      </c>
      <c r="M11">
        <f>SUM(K11*0.04+K11)</f>
        <v>563.67999999999995</v>
      </c>
    </row>
    <row r="12" spans="1:13" ht="34.5" customHeight="1" x14ac:dyDescent="0.2">
      <c r="A12" s="1" t="s">
        <v>21</v>
      </c>
      <c r="B12" s="9">
        <v>369744</v>
      </c>
      <c r="C12" s="9">
        <v>370659</v>
      </c>
      <c r="D12" s="10"/>
      <c r="E12" s="9">
        <v>55497</v>
      </c>
      <c r="F12" s="9">
        <v>55512</v>
      </c>
      <c r="G12" s="10"/>
      <c r="H12" s="9">
        <v>291814</v>
      </c>
      <c r="I12" s="9">
        <v>291926</v>
      </c>
      <c r="J12" t="s">
        <v>22</v>
      </c>
      <c r="K12">
        <f>SUM(C12-B12+F12-E12+I12-H12)/2</f>
        <v>521</v>
      </c>
      <c r="L12">
        <f>SUM(C12-B12+F12-E12+I12-H12)</f>
        <v>1042</v>
      </c>
      <c r="M12">
        <f>SUM(K12*0.04+K12)</f>
        <v>541.84</v>
      </c>
    </row>
    <row r="13" spans="1:13" ht="34.5" customHeight="1" x14ac:dyDescent="0.2">
      <c r="A13" s="1" t="s">
        <v>23</v>
      </c>
      <c r="B13" s="9">
        <v>370700</v>
      </c>
      <c r="C13" s="9">
        <v>370995</v>
      </c>
      <c r="D13" s="10"/>
      <c r="E13" s="9">
        <v>55517</v>
      </c>
      <c r="F13" s="9">
        <v>55527</v>
      </c>
      <c r="G13" s="10"/>
      <c r="H13" s="9">
        <v>291969</v>
      </c>
      <c r="I13" s="9">
        <v>292035</v>
      </c>
      <c r="J13" t="s">
        <v>24</v>
      </c>
      <c r="K13">
        <f>SUM(C13-B13+F13-E13+I13-H13)/2</f>
        <v>185.5</v>
      </c>
      <c r="L13">
        <f>SUM(C13-B13+F13-E13+I13-H13)</f>
        <v>371</v>
      </c>
      <c r="M13">
        <f>SUM(K13*0.04+K13)</f>
        <v>192.92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41120</v>
      </c>
      <c r="C3" s="2">
        <v>41124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975928</v>
      </c>
      <c r="C9" s="7">
        <v>977034</v>
      </c>
      <c r="E9" s="7">
        <v>49540</v>
      </c>
      <c r="F9" s="7">
        <v>49559</v>
      </c>
      <c r="H9" s="7">
        <v>232949</v>
      </c>
      <c r="I9" s="7">
        <v>233051</v>
      </c>
      <c r="J9" t="s">
        <v>16</v>
      </c>
      <c r="K9">
        <f>SUM(C9-B9+F9-E9+I9-H9)/2</f>
        <v>613.5</v>
      </c>
      <c r="L9">
        <f>SUM(C9-B9+F9-E9+I9-H9)</f>
        <v>1227</v>
      </c>
      <c r="M9">
        <f>SUM(K9*0.04+K9)</f>
        <v>638.04</v>
      </c>
    </row>
    <row r="10" spans="1:13" ht="34.5" customHeight="1" x14ac:dyDescent="0.2">
      <c r="A10" s="1" t="s">
        <v>17</v>
      </c>
      <c r="B10" s="7">
        <v>977077</v>
      </c>
      <c r="C10" s="7">
        <v>978487</v>
      </c>
      <c r="E10" s="7">
        <v>49564</v>
      </c>
      <c r="F10" s="7">
        <v>49578</v>
      </c>
      <c r="H10" s="7">
        <v>233092</v>
      </c>
      <c r="I10" s="7">
        <v>233220</v>
      </c>
      <c r="J10" t="s">
        <v>18</v>
      </c>
      <c r="K10">
        <f>SUM(C10-B10+F10-E10+I10-H10)/2</f>
        <v>776</v>
      </c>
      <c r="L10">
        <f>SUM(C10-B10+F10-E10+I10-H10)</f>
        <v>1552</v>
      </c>
      <c r="M10">
        <f>SUM(K10*0.04+K10)</f>
        <v>807.04</v>
      </c>
    </row>
    <row r="11" spans="1:13" ht="34.5" customHeight="1" x14ac:dyDescent="0.2">
      <c r="A11" s="1" t="s">
        <v>19</v>
      </c>
      <c r="B11" s="9">
        <v>978538</v>
      </c>
      <c r="C11" s="9">
        <v>979607</v>
      </c>
      <c r="E11" s="9">
        <v>49594</v>
      </c>
      <c r="F11" s="9">
        <v>49606</v>
      </c>
      <c r="H11" s="9">
        <v>233266</v>
      </c>
      <c r="I11" s="9">
        <v>233360</v>
      </c>
      <c r="J11" t="s">
        <v>20</v>
      </c>
      <c r="K11">
        <f>SUM(C11-B11+F11-E11+I11-H11)/2</f>
        <v>587.5</v>
      </c>
      <c r="L11">
        <f>SUM(C11-B11+F11-E11+I11-H11)</f>
        <v>1175</v>
      </c>
      <c r="M11">
        <f>SUM(K11*0.04+K11)</f>
        <v>611</v>
      </c>
    </row>
    <row r="12" spans="1:13" ht="34.5" customHeight="1" x14ac:dyDescent="0.2">
      <c r="A12" s="1" t="s">
        <v>21</v>
      </c>
      <c r="B12" s="7">
        <v>979632</v>
      </c>
      <c r="C12" s="7">
        <v>980817</v>
      </c>
      <c r="E12" s="7">
        <v>49614</v>
      </c>
      <c r="F12" s="7">
        <v>49625</v>
      </c>
      <c r="H12" s="7">
        <v>233395</v>
      </c>
      <c r="I12" s="7">
        <v>233531</v>
      </c>
      <c r="J12" t="s">
        <v>22</v>
      </c>
      <c r="K12">
        <f>SUM(C12-B12+F12-E12+I12-H12)/2</f>
        <v>666</v>
      </c>
      <c r="L12">
        <f>SUM(C12-B12+F12-E12+I12-H12)</f>
        <v>1332</v>
      </c>
      <c r="M12">
        <f>SUM(K12*0.04+K12)</f>
        <v>692.64</v>
      </c>
    </row>
    <row r="13" spans="1:13" ht="34.5" customHeight="1" x14ac:dyDescent="0.2">
      <c r="A13" s="1" t="s">
        <v>23</v>
      </c>
      <c r="B13" s="7">
        <v>980830</v>
      </c>
      <c r="C13" s="7">
        <v>981227</v>
      </c>
      <c r="E13" s="7">
        <v>49642</v>
      </c>
      <c r="F13" s="7">
        <v>49648</v>
      </c>
      <c r="H13" s="7">
        <v>233569</v>
      </c>
      <c r="I13" s="7">
        <v>233617</v>
      </c>
      <c r="J13" t="s">
        <v>24</v>
      </c>
      <c r="K13">
        <f>SUM(C13-B13+F13-E13+I13-H13)/2</f>
        <v>225.5</v>
      </c>
      <c r="L13">
        <f>SUM(C13-B13+F13-E13+I13-H13)</f>
        <v>451</v>
      </c>
      <c r="M13">
        <f>SUM(K13*0.04+K13)</f>
        <v>234.52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41435</v>
      </c>
      <c r="C3" s="2">
        <v>41439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371351</v>
      </c>
      <c r="C9" s="9">
        <v>372366</v>
      </c>
      <c r="D9" s="10"/>
      <c r="E9" s="9">
        <v>55541</v>
      </c>
      <c r="F9" s="9">
        <v>55553</v>
      </c>
      <c r="G9" s="10"/>
      <c r="H9" s="9">
        <v>292068</v>
      </c>
      <c r="I9" s="9">
        <v>292217</v>
      </c>
      <c r="J9" t="s">
        <v>16</v>
      </c>
      <c r="K9">
        <f>SUM(C9-B9+F9-E9+I9-H9)/2</f>
        <v>588</v>
      </c>
      <c r="L9">
        <f>SUM(C9-B9+F9-E9+I9-H9)</f>
        <v>1176</v>
      </c>
      <c r="M9">
        <f>SUM(K9*0.04+K9)</f>
        <v>611.52</v>
      </c>
    </row>
    <row r="10" spans="1:13" ht="34.5" customHeight="1" x14ac:dyDescent="0.2">
      <c r="A10" s="1" t="s">
        <v>17</v>
      </c>
      <c r="B10" s="9">
        <v>372411</v>
      </c>
      <c r="C10" s="9">
        <v>373464</v>
      </c>
      <c r="D10" s="10"/>
      <c r="E10" s="9">
        <v>55557</v>
      </c>
      <c r="F10" s="9">
        <v>55569</v>
      </c>
      <c r="G10" s="10"/>
      <c r="H10" s="9">
        <v>292282</v>
      </c>
      <c r="I10" s="9">
        <v>292467</v>
      </c>
      <c r="J10" t="s">
        <v>18</v>
      </c>
      <c r="K10">
        <f>SUM(C10-B10+F10-E10+I10-H10)/2</f>
        <v>625</v>
      </c>
      <c r="L10">
        <f>SUM(C10-B10+F10-E10+I10-H10)</f>
        <v>1250</v>
      </c>
      <c r="M10">
        <f>SUM(K10*0.04+K10)</f>
        <v>650</v>
      </c>
    </row>
    <row r="11" spans="1:13" ht="34.5" customHeight="1" x14ac:dyDescent="0.2">
      <c r="A11" s="1" t="s">
        <v>19</v>
      </c>
      <c r="B11" s="9">
        <v>373499</v>
      </c>
      <c r="C11" s="9">
        <v>374500</v>
      </c>
      <c r="D11" s="10"/>
      <c r="E11" s="9">
        <v>55577</v>
      </c>
      <c r="F11" s="9">
        <v>55599</v>
      </c>
      <c r="G11" s="10"/>
      <c r="H11" s="9">
        <v>292500</v>
      </c>
      <c r="I11" s="9">
        <v>292590</v>
      </c>
      <c r="J11" t="s">
        <v>20</v>
      </c>
      <c r="K11">
        <f>SUM(C11-B11+F11-E11+I11-H11)/2</f>
        <v>556.5</v>
      </c>
      <c r="L11">
        <f>SUM(C11-B11+F11-E11+I11-H11)</f>
        <v>1113</v>
      </c>
      <c r="M11">
        <f>SUM(K11*0.04+K11)</f>
        <v>578.76</v>
      </c>
    </row>
    <row r="12" spans="1:13" ht="34.5" customHeight="1" x14ac:dyDescent="0.2">
      <c r="A12" s="1" t="s">
        <v>21</v>
      </c>
      <c r="B12" s="9">
        <v>374555</v>
      </c>
      <c r="C12" s="9">
        <v>375684</v>
      </c>
      <c r="D12" s="10"/>
      <c r="E12" s="9">
        <v>55603</v>
      </c>
      <c r="F12" s="9">
        <v>55620</v>
      </c>
      <c r="G12" s="10"/>
      <c r="H12" s="9">
        <v>292653</v>
      </c>
      <c r="I12" s="9">
        <v>292793</v>
      </c>
      <c r="J12" t="s">
        <v>22</v>
      </c>
      <c r="K12">
        <f>SUM(C12-B12+F12-E12+I12-H12)/2</f>
        <v>643</v>
      </c>
      <c r="L12">
        <f>SUM(C12-B12+F12-E12+I12-H12)</f>
        <v>1286</v>
      </c>
      <c r="M12">
        <f>SUM(K12*0.04+K12)</f>
        <v>668.72</v>
      </c>
    </row>
    <row r="13" spans="1:13" ht="34.5" customHeight="1" x14ac:dyDescent="0.2">
      <c r="A13" s="1" t="s">
        <v>23</v>
      </c>
      <c r="B13" s="9">
        <v>375733</v>
      </c>
      <c r="C13" s="9">
        <v>376037</v>
      </c>
      <c r="D13" s="10"/>
      <c r="E13" s="9">
        <v>55626</v>
      </c>
      <c r="F13" s="9">
        <v>55632</v>
      </c>
      <c r="G13" s="10"/>
      <c r="H13" s="9">
        <v>292830</v>
      </c>
      <c r="I13" s="9">
        <v>292902</v>
      </c>
      <c r="J13" t="s">
        <v>24</v>
      </c>
      <c r="K13">
        <f>SUM(C13-B13+F13-E13+I13-H13)/2</f>
        <v>191</v>
      </c>
      <c r="L13">
        <f>SUM(C13-B13+F13-E13+I13-H13)</f>
        <v>382</v>
      </c>
      <c r="M13">
        <f>SUM(K13*0.04+K13)</f>
        <v>198.64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41442</v>
      </c>
      <c r="C3" s="2">
        <v>41446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376438</v>
      </c>
      <c r="C9" s="9">
        <v>377526</v>
      </c>
      <c r="D9" s="10"/>
      <c r="E9" s="9">
        <v>55641</v>
      </c>
      <c r="F9" s="9">
        <v>55658</v>
      </c>
      <c r="G9" s="10"/>
      <c r="H9" s="9">
        <v>292941</v>
      </c>
      <c r="I9" s="9">
        <v>293095</v>
      </c>
      <c r="J9" t="s">
        <v>16</v>
      </c>
      <c r="K9">
        <f>SUM(C9-B9+F9-E9+I9-H9)/2</f>
        <v>629.5</v>
      </c>
      <c r="L9">
        <f>SUM(C9-B9+F9-E9+I9-H9)</f>
        <v>1259</v>
      </c>
      <c r="M9">
        <f>SUM(K9*0.04+K9)</f>
        <v>654.67999999999995</v>
      </c>
    </row>
    <row r="10" spans="1:13" ht="34.5" customHeight="1" x14ac:dyDescent="0.2">
      <c r="A10" s="1" t="s">
        <v>17</v>
      </c>
      <c r="B10" s="9">
        <v>377580</v>
      </c>
      <c r="C10" s="9">
        <v>378835</v>
      </c>
      <c r="D10" s="10"/>
      <c r="E10" s="9">
        <v>55661</v>
      </c>
      <c r="F10" s="9">
        <v>55672</v>
      </c>
      <c r="G10" s="10"/>
      <c r="H10" s="9">
        <v>293156</v>
      </c>
      <c r="I10" s="9">
        <v>293332</v>
      </c>
      <c r="J10" t="s">
        <v>18</v>
      </c>
      <c r="K10">
        <f>SUM(C10-B10+F10-E10+I10-H10)/2</f>
        <v>721</v>
      </c>
      <c r="L10">
        <f>SUM(C10-B10+F10-E10+I10-H10)</f>
        <v>1442</v>
      </c>
      <c r="M10">
        <f>SUM(K10*0.04+K10)</f>
        <v>749.84</v>
      </c>
    </row>
    <row r="11" spans="1:13" ht="34.5" customHeight="1" x14ac:dyDescent="0.2">
      <c r="A11" s="1" t="s">
        <v>19</v>
      </c>
      <c r="B11" s="9">
        <v>378866</v>
      </c>
      <c r="C11" s="9">
        <v>379978</v>
      </c>
      <c r="D11" s="10"/>
      <c r="E11" s="9">
        <v>55682</v>
      </c>
      <c r="F11" s="9">
        <v>55720</v>
      </c>
      <c r="G11" s="10"/>
      <c r="H11" s="9">
        <v>293382</v>
      </c>
      <c r="I11" s="9">
        <v>293513</v>
      </c>
      <c r="J11" t="s">
        <v>20</v>
      </c>
      <c r="K11">
        <f>SUM(C11-B11+F11-E11+I11-H11)/2</f>
        <v>640.5</v>
      </c>
      <c r="L11">
        <f>SUM(C11-B11+F11-E11+I11-H11)</f>
        <v>1281</v>
      </c>
      <c r="M11">
        <f>SUM(K11*0.04+K11)</f>
        <v>666.12</v>
      </c>
    </row>
    <row r="12" spans="1:13" ht="34.5" customHeight="1" x14ac:dyDescent="0.2">
      <c r="A12" s="1" t="s">
        <v>21</v>
      </c>
      <c r="B12" s="9">
        <v>380024</v>
      </c>
      <c r="C12" s="9">
        <v>381097</v>
      </c>
      <c r="D12" s="10"/>
      <c r="E12" s="9">
        <v>55726</v>
      </c>
      <c r="F12" s="9">
        <v>55740</v>
      </c>
      <c r="G12" s="10"/>
      <c r="H12" s="9">
        <v>293586</v>
      </c>
      <c r="I12" s="9">
        <v>293691</v>
      </c>
      <c r="J12" t="s">
        <v>22</v>
      </c>
      <c r="K12">
        <f>SUM(C12-B12+F12-E12+I12-H12)/2</f>
        <v>596</v>
      </c>
      <c r="L12">
        <f>SUM(C12-B12+F12-E12+I12-H12)</f>
        <v>1192</v>
      </c>
      <c r="M12">
        <f>SUM(K12*0.04+K12)</f>
        <v>619.84</v>
      </c>
    </row>
    <row r="13" spans="1:13" ht="34.5" customHeight="1" x14ac:dyDescent="0.2">
      <c r="A13" s="1" t="s">
        <v>23</v>
      </c>
      <c r="B13" s="9">
        <v>381150</v>
      </c>
      <c r="C13" s="9">
        <v>381458</v>
      </c>
      <c r="D13" s="10"/>
      <c r="E13" s="9">
        <v>55748</v>
      </c>
      <c r="F13" s="9">
        <v>55759</v>
      </c>
      <c r="G13" s="10"/>
      <c r="H13" s="9">
        <v>293725</v>
      </c>
      <c r="I13" s="9">
        <v>293781</v>
      </c>
      <c r="J13" t="s">
        <v>24</v>
      </c>
      <c r="K13">
        <f>SUM(C13-B13+F13-E13+I13-H13)/2</f>
        <v>187.5</v>
      </c>
      <c r="L13">
        <f>SUM(C13-B13+F13-E13+I13-H13)</f>
        <v>375</v>
      </c>
      <c r="M13">
        <f>SUM(K13*0.04+K13)</f>
        <v>195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41449</v>
      </c>
      <c r="C3" s="2">
        <v>41453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381673</v>
      </c>
      <c r="C9" s="9">
        <v>382491</v>
      </c>
      <c r="D9" s="10"/>
      <c r="E9" s="9">
        <v>55766</v>
      </c>
      <c r="F9" s="9">
        <v>55786</v>
      </c>
      <c r="G9" s="10"/>
      <c r="H9" s="9">
        <v>293835</v>
      </c>
      <c r="I9" s="9">
        <v>293972</v>
      </c>
      <c r="J9" t="s">
        <v>16</v>
      </c>
      <c r="K9">
        <f>SUM(C9-B9+F9-E9+I9-H9)/2</f>
        <v>487.5</v>
      </c>
      <c r="L9">
        <f>SUM(C9-B9+F9-E9+I9-H9)</f>
        <v>975</v>
      </c>
      <c r="M9">
        <f>SUM(K9*0.04+K9)</f>
        <v>507</v>
      </c>
    </row>
    <row r="10" spans="1:13" ht="34.5" customHeight="1" x14ac:dyDescent="0.2">
      <c r="A10" s="1" t="s">
        <v>17</v>
      </c>
      <c r="B10" s="9">
        <v>382539</v>
      </c>
      <c r="C10" s="9">
        <v>383256</v>
      </c>
      <c r="D10" s="10"/>
      <c r="E10" s="9">
        <v>55791</v>
      </c>
      <c r="F10" s="9">
        <v>55800</v>
      </c>
      <c r="G10" s="10"/>
      <c r="H10" s="9">
        <v>294019</v>
      </c>
      <c r="I10" s="9">
        <v>294120</v>
      </c>
      <c r="J10" t="s">
        <v>18</v>
      </c>
      <c r="K10">
        <f>SUM(C10-B10+F10-E10+I10-H10)/2</f>
        <v>413.5</v>
      </c>
      <c r="L10">
        <f>SUM(C10-B10+F10-E10+I10-H10)</f>
        <v>827</v>
      </c>
      <c r="M10">
        <f>SUM(K10*0.04+K10)</f>
        <v>430.04</v>
      </c>
    </row>
    <row r="11" spans="1:13" ht="34.5" customHeight="1" x14ac:dyDescent="0.2">
      <c r="A11" s="1" t="s">
        <v>19</v>
      </c>
      <c r="B11" s="9">
        <v>383301</v>
      </c>
      <c r="C11" s="9">
        <v>384100</v>
      </c>
      <c r="D11" s="10"/>
      <c r="E11" s="9">
        <v>55805</v>
      </c>
      <c r="F11" s="9">
        <v>55814</v>
      </c>
      <c r="G11" s="10"/>
      <c r="H11" s="9">
        <v>294171</v>
      </c>
      <c r="I11" s="9">
        <v>294242</v>
      </c>
      <c r="J11" t="s">
        <v>20</v>
      </c>
      <c r="K11">
        <f>SUM(C11-B11+F11-E11+I11-H11)/2</f>
        <v>439.5</v>
      </c>
      <c r="L11">
        <f>SUM(C11-B11+F11-E11+I11-H11)</f>
        <v>879</v>
      </c>
      <c r="M11">
        <f>SUM(K11*0.04+K11)</f>
        <v>457.08</v>
      </c>
    </row>
    <row r="12" spans="1:13" ht="34.5" customHeight="1" x14ac:dyDescent="0.2">
      <c r="A12" s="1" t="s">
        <v>21</v>
      </c>
      <c r="B12" s="9">
        <v>384160</v>
      </c>
      <c r="C12" s="9">
        <v>385097</v>
      </c>
      <c r="D12" s="10"/>
      <c r="E12" s="9">
        <v>55830</v>
      </c>
      <c r="F12" s="9">
        <v>55852</v>
      </c>
      <c r="G12" s="10"/>
      <c r="H12" s="9">
        <v>294280</v>
      </c>
      <c r="I12" s="9">
        <v>294359</v>
      </c>
      <c r="J12" t="s">
        <v>22</v>
      </c>
      <c r="K12">
        <f>SUM(C12-B12+F12-E12+I12-H12)/2</f>
        <v>519</v>
      </c>
      <c r="L12">
        <f>SUM(C12-B12+F12-E12+I12-H12)</f>
        <v>1038</v>
      </c>
      <c r="M12">
        <f>SUM(K12*0.04+K12)</f>
        <v>539.76</v>
      </c>
    </row>
    <row r="13" spans="1:13" ht="34.5" customHeight="1" x14ac:dyDescent="0.2">
      <c r="A13" s="1" t="s">
        <v>23</v>
      </c>
      <c r="B13" s="9">
        <v>385155</v>
      </c>
      <c r="C13" s="9">
        <v>385548</v>
      </c>
      <c r="D13" s="10"/>
      <c r="E13" s="9">
        <v>55867</v>
      </c>
      <c r="F13" s="9">
        <v>55872</v>
      </c>
      <c r="G13" s="10"/>
      <c r="H13" s="9">
        <v>294381</v>
      </c>
      <c r="I13" s="9">
        <v>294412</v>
      </c>
      <c r="J13" t="s">
        <v>24</v>
      </c>
      <c r="K13">
        <f>SUM(C13-B13+F13-E13+I13-H13)/2</f>
        <v>214.5</v>
      </c>
      <c r="L13">
        <f>SUM(C13-B13+F13-E13+I13-H13)</f>
        <v>429</v>
      </c>
      <c r="M13">
        <f>SUM(K13*0.04+K13)</f>
        <v>223.08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41456</v>
      </c>
      <c r="C3" s="2">
        <v>41460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385796</v>
      </c>
      <c r="C9" s="9">
        <v>386777</v>
      </c>
      <c r="D9" s="10"/>
      <c r="E9" s="9">
        <v>55877</v>
      </c>
      <c r="F9" s="9">
        <v>55902</v>
      </c>
      <c r="G9" s="10"/>
      <c r="H9" s="9">
        <v>294439</v>
      </c>
      <c r="I9" s="9">
        <v>294530</v>
      </c>
      <c r="J9" t="s">
        <v>16</v>
      </c>
      <c r="K9">
        <f>SUM(C9-B9+F9-E9+I9-H9)/2</f>
        <v>548.5</v>
      </c>
      <c r="L9">
        <f>SUM(C9-B9+F9-E9+I9-H9)</f>
        <v>1097</v>
      </c>
      <c r="M9">
        <f>SUM(K9*0.04+K9)</f>
        <v>570.44000000000005</v>
      </c>
    </row>
    <row r="10" spans="1:13" ht="34.5" customHeight="1" x14ac:dyDescent="0.2">
      <c r="A10" s="1" t="s">
        <v>17</v>
      </c>
      <c r="B10" s="9">
        <v>386849</v>
      </c>
      <c r="C10" s="9">
        <v>387813</v>
      </c>
      <c r="D10" s="10"/>
      <c r="E10" s="9">
        <v>55905</v>
      </c>
      <c r="F10" s="9">
        <v>55957</v>
      </c>
      <c r="G10" s="10"/>
      <c r="H10" s="9">
        <v>294569</v>
      </c>
      <c r="I10" s="9">
        <v>294620</v>
      </c>
      <c r="J10" t="s">
        <v>18</v>
      </c>
      <c r="K10">
        <f>SUM(C10-B10+F10-E10+I10-H10)/2</f>
        <v>533.5</v>
      </c>
      <c r="L10">
        <f>SUM(C10-B10+F10-E10+I10-H10)</f>
        <v>1067</v>
      </c>
      <c r="M10">
        <f>SUM(K10*0.04+K10)</f>
        <v>554.84</v>
      </c>
    </row>
    <row r="11" spans="1:13" ht="34.5" customHeight="1" x14ac:dyDescent="0.2">
      <c r="A11" s="1" t="s">
        <v>19</v>
      </c>
      <c r="B11" s="9">
        <v>387863</v>
      </c>
      <c r="C11" s="9">
        <v>388705</v>
      </c>
      <c r="D11" s="10"/>
      <c r="E11" s="9">
        <v>55960</v>
      </c>
      <c r="F11" s="9">
        <v>55979</v>
      </c>
      <c r="G11" s="10"/>
      <c r="H11" s="9">
        <v>294658</v>
      </c>
      <c r="I11" s="9">
        <v>294737</v>
      </c>
      <c r="J11" t="s">
        <v>20</v>
      </c>
      <c r="K11">
        <f>SUM(C11-B11+F11-E11+I11-H11)/2</f>
        <v>470</v>
      </c>
      <c r="L11">
        <f>SUM(C11-B11+F11-E11+I11-H11)</f>
        <v>940</v>
      </c>
      <c r="M11">
        <f>SUM(K11*0.04+K11)</f>
        <v>488.8</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9">
        <v>388742</v>
      </c>
      <c r="C13" s="9">
        <v>388942</v>
      </c>
      <c r="D13" s="10"/>
      <c r="E13" s="9">
        <v>55984</v>
      </c>
      <c r="F13" s="9">
        <v>56010</v>
      </c>
      <c r="G13" s="10"/>
      <c r="H13" s="9">
        <v>294767</v>
      </c>
      <c r="I13" s="9">
        <v>294785</v>
      </c>
      <c r="J13" t="s">
        <v>24</v>
      </c>
      <c r="K13">
        <f>SUM(C13-B13+F13-E13+I13-H13)/2</f>
        <v>122</v>
      </c>
      <c r="L13">
        <f>SUM(C13-B13+F13-E13+I13-H13)</f>
        <v>244</v>
      </c>
      <c r="M13">
        <f>SUM(K13*0.04+K13)</f>
        <v>126.88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41463</v>
      </c>
      <c r="C3" s="2">
        <v>41467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389254</v>
      </c>
      <c r="C9" s="9">
        <v>390397</v>
      </c>
      <c r="D9" s="10"/>
      <c r="E9" s="9">
        <v>56028</v>
      </c>
      <c r="F9" s="9">
        <v>56050</v>
      </c>
      <c r="G9" s="10"/>
      <c r="H9" s="9">
        <v>294816</v>
      </c>
      <c r="I9" s="9">
        <v>294914</v>
      </c>
      <c r="J9" t="s">
        <v>16</v>
      </c>
      <c r="K9">
        <f>SUM(C9-B9+F9-E9+I9-H9)/2</f>
        <v>631.5</v>
      </c>
      <c r="L9">
        <f>SUM(C9-B9+F9-E9+I9-H9)</f>
        <v>1263</v>
      </c>
      <c r="M9">
        <f>SUM(K9*0.04+K9)</f>
        <v>656.76</v>
      </c>
    </row>
    <row r="10" spans="1:13" ht="34.5" customHeight="1" x14ac:dyDescent="0.2">
      <c r="A10" s="1" t="s">
        <v>17</v>
      </c>
      <c r="B10" s="9">
        <v>390462</v>
      </c>
      <c r="C10" s="9">
        <v>391450</v>
      </c>
      <c r="D10" s="10"/>
      <c r="E10" s="9">
        <v>56055</v>
      </c>
      <c r="F10" s="9">
        <v>56068</v>
      </c>
      <c r="G10" s="10"/>
      <c r="H10" s="9">
        <v>294944</v>
      </c>
      <c r="I10" s="9">
        <v>295027</v>
      </c>
      <c r="J10" t="s">
        <v>18</v>
      </c>
      <c r="K10">
        <f>SUM(C10-B10+F10-E10+I10-H10)/2</f>
        <v>542</v>
      </c>
      <c r="L10">
        <f>SUM(C10-B10+F10-E10+I10-H10)</f>
        <v>1084</v>
      </c>
      <c r="M10">
        <f>SUM(K10*0.04+K10)</f>
        <v>563.67999999999995</v>
      </c>
    </row>
    <row r="11" spans="1:13" ht="34.5" customHeight="1" x14ac:dyDescent="0.2">
      <c r="A11" s="1" t="s">
        <v>19</v>
      </c>
      <c r="B11" s="9">
        <v>391508</v>
      </c>
      <c r="C11" s="9">
        <v>392565</v>
      </c>
      <c r="D11" s="10"/>
      <c r="E11" s="9">
        <v>56073</v>
      </c>
      <c r="F11" s="9">
        <v>56094</v>
      </c>
      <c r="G11" s="10"/>
      <c r="H11" s="9">
        <v>295073</v>
      </c>
      <c r="I11" s="9">
        <v>295143</v>
      </c>
      <c r="J11" t="s">
        <v>20</v>
      </c>
      <c r="K11">
        <f>SUM(C11-B11+F11-E11+I11-H11)/2</f>
        <v>574</v>
      </c>
      <c r="L11">
        <f>SUM(C11-B11+F11-E11+I11-H11)</f>
        <v>1148</v>
      </c>
      <c r="M11">
        <f>SUM(K11*0.04+K11)</f>
        <v>596.96</v>
      </c>
    </row>
    <row r="12" spans="1:13" ht="34.5" customHeight="1" x14ac:dyDescent="0.2">
      <c r="A12" s="1" t="s">
        <v>21</v>
      </c>
      <c r="B12" s="9">
        <v>392603</v>
      </c>
      <c r="C12" s="9">
        <v>392746</v>
      </c>
      <c r="D12" s="10"/>
      <c r="E12" s="9">
        <v>56098</v>
      </c>
      <c r="F12" s="9">
        <v>56118</v>
      </c>
      <c r="G12" s="10"/>
      <c r="H12" s="9">
        <v>295203</v>
      </c>
      <c r="I12" s="9">
        <v>295281</v>
      </c>
      <c r="J12" t="s">
        <v>22</v>
      </c>
      <c r="K12">
        <f>SUM(C12-B12+F12-E12+I12-H12)/2</f>
        <v>120.5</v>
      </c>
      <c r="L12">
        <f>SUM(C12-B12+F12-E12+I12-H12)</f>
        <v>241</v>
      </c>
      <c r="M12">
        <f>SUM(K12*0.04+K12)</f>
        <v>125.32</v>
      </c>
    </row>
    <row r="13" spans="1:13" ht="34.5" customHeight="1" x14ac:dyDescent="0.2">
      <c r="A13" s="1" t="s">
        <v>23</v>
      </c>
      <c r="B13" s="9">
        <v>393748</v>
      </c>
      <c r="C13" s="9">
        <v>394081</v>
      </c>
      <c r="D13" s="10"/>
      <c r="E13" s="9">
        <v>56129</v>
      </c>
      <c r="F13" s="9">
        <v>56137</v>
      </c>
      <c r="G13" s="10"/>
      <c r="H13" s="9">
        <v>295310</v>
      </c>
      <c r="I13" s="9">
        <v>295353</v>
      </c>
      <c r="J13" t="s">
        <v>24</v>
      </c>
      <c r="K13">
        <f>SUM(C13-B13+F13-E13+I13-H13)/2</f>
        <v>192</v>
      </c>
      <c r="L13">
        <f>SUM(C13-B13+F13-E13+I13-H13)</f>
        <v>384</v>
      </c>
      <c r="M13">
        <f>SUM(K13*0.04+K13)</f>
        <v>199.68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opLeftCell="B1"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41470</v>
      </c>
      <c r="C3" s="2">
        <v>41474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394432</v>
      </c>
      <c r="C9" s="9">
        <v>395491</v>
      </c>
      <c r="D9" s="10"/>
      <c r="E9" s="9">
        <v>56139</v>
      </c>
      <c r="F9" s="9">
        <v>56159</v>
      </c>
      <c r="G9" s="10"/>
      <c r="H9" s="9">
        <v>295393</v>
      </c>
      <c r="I9" s="9">
        <v>295530</v>
      </c>
      <c r="J9" t="s">
        <v>16</v>
      </c>
      <c r="K9">
        <f>SUM(C9-B9+F9-E9+I9-H9)/2</f>
        <v>608</v>
      </c>
      <c r="L9">
        <f>SUM(C9-B9+F9-E9+I9-H9)</f>
        <v>1216</v>
      </c>
      <c r="M9">
        <f>SUM(K9*0.04+K9)</f>
        <v>632.32000000000005</v>
      </c>
    </row>
    <row r="10" spans="1:13" ht="34.5" customHeight="1" x14ac:dyDescent="0.2">
      <c r="A10" s="1" t="s">
        <v>17</v>
      </c>
      <c r="B10" s="9">
        <v>395536</v>
      </c>
      <c r="C10" s="9">
        <v>396503</v>
      </c>
      <c r="D10" s="10"/>
      <c r="E10" s="9">
        <v>56174</v>
      </c>
      <c r="F10" s="9">
        <v>56196</v>
      </c>
      <c r="G10" s="10"/>
      <c r="H10" s="9">
        <v>295572</v>
      </c>
      <c r="I10" s="9">
        <v>295696</v>
      </c>
      <c r="J10" t="s">
        <v>18</v>
      </c>
      <c r="K10">
        <f>SUM(C10-B10+F10-E10+I10-H10)/2</f>
        <v>556.5</v>
      </c>
      <c r="L10">
        <f>SUM(C10-B10+F10-E10+I10-H10)</f>
        <v>1113</v>
      </c>
      <c r="M10">
        <f>SUM(K10*0.04+K10)</f>
        <v>578.76</v>
      </c>
    </row>
    <row r="11" spans="1:13" ht="34.5" customHeight="1" x14ac:dyDescent="0.2">
      <c r="A11" s="1" t="s">
        <v>19</v>
      </c>
      <c r="B11" s="9">
        <v>396563</v>
      </c>
      <c r="C11" s="9">
        <v>397426</v>
      </c>
      <c r="D11" s="10"/>
      <c r="E11" s="9">
        <v>56200</v>
      </c>
      <c r="F11" s="9">
        <v>56221</v>
      </c>
      <c r="G11" s="10"/>
      <c r="H11" s="9">
        <v>295730</v>
      </c>
      <c r="I11" s="9">
        <v>295838</v>
      </c>
      <c r="J11" t="s">
        <v>20</v>
      </c>
      <c r="K11">
        <f>SUM(C11-B11+F11-E11+I11-H11)/2</f>
        <v>496</v>
      </c>
      <c r="L11">
        <f>SUM(C11-B11+F11-E11+I11-H11)</f>
        <v>992</v>
      </c>
      <c r="M11">
        <f>SUM(K11*0.04+K11)</f>
        <v>515.84</v>
      </c>
    </row>
    <row r="12" spans="1:13" ht="34.5" customHeight="1" x14ac:dyDescent="0.2">
      <c r="A12" s="1" t="s">
        <v>21</v>
      </c>
      <c r="B12" s="9">
        <v>397482</v>
      </c>
      <c r="C12" s="9">
        <v>398445</v>
      </c>
      <c r="D12" s="10"/>
      <c r="E12" s="9">
        <v>56225</v>
      </c>
      <c r="F12" s="9">
        <v>56247</v>
      </c>
      <c r="G12" s="10"/>
      <c r="H12" s="9">
        <v>295882</v>
      </c>
      <c r="I12" s="9">
        <v>295591</v>
      </c>
      <c r="J12" t="s">
        <v>22</v>
      </c>
      <c r="K12">
        <f>SUM(C12-B12+F12-E12+I12-H12)/2</f>
        <v>347</v>
      </c>
      <c r="L12">
        <f>SUM(C12-B12+F12-E12+I12-H12)</f>
        <v>694</v>
      </c>
      <c r="M12">
        <f>SUM(K12*0.04+K12)</f>
        <v>360.88</v>
      </c>
    </row>
    <row r="13" spans="1:13" ht="34.5" customHeight="1" x14ac:dyDescent="0.2">
      <c r="A13" s="1" t="s">
        <v>23</v>
      </c>
      <c r="B13" s="9">
        <v>398493</v>
      </c>
      <c r="C13" s="9">
        <v>398811</v>
      </c>
      <c r="D13" s="10"/>
      <c r="E13" s="9">
        <v>56253</v>
      </c>
      <c r="F13" s="9">
        <v>56258</v>
      </c>
      <c r="G13" s="10"/>
      <c r="H13" s="9">
        <v>295882</v>
      </c>
      <c r="I13" s="9">
        <v>296033</v>
      </c>
      <c r="J13" t="s">
        <v>24</v>
      </c>
      <c r="K13">
        <f>SUM(C13-B13+F13-E13+I13-H13)/2</f>
        <v>237</v>
      </c>
      <c r="L13">
        <f>SUM(C13-B13+F13-E13+I13-H13)</f>
        <v>474</v>
      </c>
      <c r="M13">
        <f>SUM(K13*0.04+K13)</f>
        <v>246.48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41477</v>
      </c>
      <c r="C3" s="2">
        <v>41481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398849</v>
      </c>
      <c r="C9" s="9">
        <v>400206</v>
      </c>
      <c r="D9" s="10"/>
      <c r="E9" s="9">
        <v>56264</v>
      </c>
      <c r="F9" s="9">
        <v>56288</v>
      </c>
      <c r="G9" s="10"/>
      <c r="H9" s="9">
        <v>296064</v>
      </c>
      <c r="I9" s="9">
        <v>296192</v>
      </c>
      <c r="J9" t="s">
        <v>16</v>
      </c>
      <c r="K9">
        <f>SUM(C9-B9+F9-E9+I9-H9)/2</f>
        <v>754.5</v>
      </c>
      <c r="L9">
        <f>SUM(C9-B9+F9-E9+I9-H9)</f>
        <v>1509</v>
      </c>
      <c r="M9">
        <f>SUM(K9*0.04+K9)</f>
        <v>784.68</v>
      </c>
    </row>
    <row r="10" spans="1:13" ht="34.5" customHeight="1" x14ac:dyDescent="0.2">
      <c r="A10" s="1" t="s">
        <v>17</v>
      </c>
      <c r="B10" s="9">
        <v>400256</v>
      </c>
      <c r="C10" s="9">
        <v>401264</v>
      </c>
      <c r="D10" s="10"/>
      <c r="E10" s="9">
        <v>56293</v>
      </c>
      <c r="F10" s="9">
        <v>56316</v>
      </c>
      <c r="G10" s="10"/>
      <c r="H10" s="9">
        <v>296236</v>
      </c>
      <c r="I10" s="9">
        <v>296300</v>
      </c>
      <c r="J10" t="s">
        <v>18</v>
      </c>
      <c r="K10">
        <f>SUM(C10-B10+F10-E10+I10-H10)/2</f>
        <v>547.5</v>
      </c>
      <c r="L10">
        <f>SUM(C10-B10+F10-E10+I10-H10)</f>
        <v>1095</v>
      </c>
      <c r="M10">
        <f>SUM(K10*0.04+K10)</f>
        <v>569.4</v>
      </c>
    </row>
    <row r="11" spans="1:13" ht="34.5" customHeight="1" x14ac:dyDescent="0.2">
      <c r="A11" s="1" t="s">
        <v>19</v>
      </c>
      <c r="B11" s="9">
        <v>401306</v>
      </c>
      <c r="C11" s="9">
        <v>402267</v>
      </c>
      <c r="D11" s="10"/>
      <c r="E11" s="9">
        <v>56329</v>
      </c>
      <c r="F11" s="9">
        <v>56351</v>
      </c>
      <c r="G11" s="10"/>
      <c r="H11" s="9">
        <v>296328</v>
      </c>
      <c r="I11" s="9">
        <v>296411</v>
      </c>
      <c r="J11" t="s">
        <v>20</v>
      </c>
      <c r="K11">
        <f>SUM(C11-B11+F11-E11+I11-H11)/2</f>
        <v>533</v>
      </c>
      <c r="L11">
        <f>SUM(C11-B11+F11-E11+I11-H11)</f>
        <v>1066</v>
      </c>
      <c r="M11">
        <f>SUM(K11*0.04+K11)</f>
        <v>554.32000000000005</v>
      </c>
    </row>
    <row r="12" spans="1:13" ht="34.5" customHeight="1" x14ac:dyDescent="0.2">
      <c r="A12" s="1" t="s">
        <v>21</v>
      </c>
      <c r="B12" s="9">
        <v>402316</v>
      </c>
      <c r="C12" s="9">
        <v>403434</v>
      </c>
      <c r="D12" s="10"/>
      <c r="E12" s="9">
        <v>56362</v>
      </c>
      <c r="F12" s="9">
        <v>56376</v>
      </c>
      <c r="G12" s="10"/>
      <c r="H12" s="9">
        <v>296457</v>
      </c>
      <c r="I12" s="9">
        <v>296543</v>
      </c>
      <c r="J12" t="s">
        <v>22</v>
      </c>
      <c r="K12">
        <f>SUM(C12-B12+F12-E12+I12-H12)/2</f>
        <v>609</v>
      </c>
      <c r="L12">
        <f>SUM(C12-B12+F12-E12+I12-H12)</f>
        <v>1218</v>
      </c>
      <c r="M12">
        <f>SUM(K12*0.04+K12)</f>
        <v>633.36</v>
      </c>
    </row>
    <row r="13" spans="1:13" ht="34.5" customHeight="1" x14ac:dyDescent="0.2">
      <c r="A13" s="1" t="s">
        <v>23</v>
      </c>
      <c r="B13" s="9">
        <v>403475</v>
      </c>
      <c r="C13" s="9">
        <v>403800</v>
      </c>
      <c r="D13" s="10"/>
      <c r="E13" s="9">
        <v>56390</v>
      </c>
      <c r="F13" s="9">
        <v>56400</v>
      </c>
      <c r="G13" s="10"/>
      <c r="H13" s="9">
        <v>296577</v>
      </c>
      <c r="I13" s="9">
        <v>296603</v>
      </c>
      <c r="J13" t="s">
        <v>24</v>
      </c>
      <c r="K13">
        <f>SUM(C13-B13+F13-E13+I13-H13)/2</f>
        <v>180.5</v>
      </c>
      <c r="L13">
        <f>SUM(C13-B13+F13-E13+I13-H13)</f>
        <v>361</v>
      </c>
      <c r="M13">
        <f>SUM(K13*0.04+K13)</f>
        <v>187.72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41484</v>
      </c>
      <c r="C3" s="2">
        <v>41488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404026</v>
      </c>
      <c r="C9" s="9">
        <v>405099</v>
      </c>
      <c r="D9" s="10"/>
      <c r="E9" s="9">
        <v>56406</v>
      </c>
      <c r="F9" s="9">
        <v>56440</v>
      </c>
      <c r="G9" s="10"/>
      <c r="H9" s="9">
        <v>296620</v>
      </c>
      <c r="I9" s="9">
        <v>296742</v>
      </c>
      <c r="J9" t="s">
        <v>16</v>
      </c>
      <c r="K9">
        <f>SUM(C9-B9+F9-E9+I9-H9)/2</f>
        <v>614.5</v>
      </c>
      <c r="L9">
        <f>SUM(C9-B9+F9-E9+I9-H9)</f>
        <v>1229</v>
      </c>
      <c r="M9">
        <f>SUM(K9*0.04+K9)</f>
        <v>639.08000000000004</v>
      </c>
    </row>
    <row r="10" spans="1:13" ht="34.5" customHeight="1" x14ac:dyDescent="0.2">
      <c r="A10" s="1" t="s">
        <v>17</v>
      </c>
      <c r="B10" s="9">
        <v>405143</v>
      </c>
      <c r="C10" s="9">
        <v>406179</v>
      </c>
      <c r="D10" s="10"/>
      <c r="E10" s="9">
        <v>56449</v>
      </c>
      <c r="F10" s="9">
        <v>56460</v>
      </c>
      <c r="G10" s="10"/>
      <c r="H10" s="9">
        <v>296787</v>
      </c>
      <c r="I10" s="9">
        <v>296803</v>
      </c>
      <c r="J10" t="s">
        <v>18</v>
      </c>
      <c r="K10">
        <f>SUM(C10-B10+F10-E10+I10-H10)/2</f>
        <v>531.5</v>
      </c>
      <c r="L10">
        <f>SUM(C10-B10+F10-E10+I10-H10)</f>
        <v>1063</v>
      </c>
      <c r="M10">
        <f>SUM(K10*0.04+K10)</f>
        <v>552.76</v>
      </c>
    </row>
    <row r="11" spans="1:13" ht="34.5" customHeight="1" x14ac:dyDescent="0.2">
      <c r="A11" s="1" t="s">
        <v>19</v>
      </c>
      <c r="B11" s="9">
        <v>406209</v>
      </c>
      <c r="C11" s="9">
        <v>407035</v>
      </c>
      <c r="D11" s="10"/>
      <c r="E11" s="9">
        <v>56466</v>
      </c>
      <c r="F11" s="9">
        <v>56478</v>
      </c>
      <c r="G11" s="10"/>
      <c r="H11" s="9">
        <v>296839</v>
      </c>
      <c r="I11" s="9">
        <v>297012</v>
      </c>
      <c r="J11" t="s">
        <v>20</v>
      </c>
      <c r="K11">
        <f>SUM(C11-B11+F11-E11+I11-H11)/2</f>
        <v>505.5</v>
      </c>
      <c r="L11">
        <f>SUM(C11-B11+F11-E11+I11-H11)</f>
        <v>1011</v>
      </c>
      <c r="M11">
        <f>SUM(K11*0.04+K11)</f>
        <v>525.72</v>
      </c>
    </row>
    <row r="12" spans="1:13" ht="34.5" customHeight="1" x14ac:dyDescent="0.2">
      <c r="A12" s="1" t="s">
        <v>21</v>
      </c>
      <c r="B12" s="9">
        <v>407070</v>
      </c>
      <c r="C12" s="9">
        <v>408059</v>
      </c>
      <c r="D12" s="10"/>
      <c r="E12" s="9">
        <v>56484</v>
      </c>
      <c r="F12" s="9">
        <v>56501</v>
      </c>
      <c r="G12" s="10"/>
      <c r="H12" s="9">
        <v>297031</v>
      </c>
      <c r="I12" s="9">
        <v>297164</v>
      </c>
      <c r="J12" t="s">
        <v>22</v>
      </c>
      <c r="K12">
        <f>SUM(C12-B12+F12-E12+I12-H12)/2</f>
        <v>569.5</v>
      </c>
      <c r="L12">
        <f>SUM(C12-B12+F12-E12+I12-H12)</f>
        <v>1139</v>
      </c>
      <c r="M12">
        <f>SUM(K12*0.04+K12)</f>
        <v>592.28</v>
      </c>
    </row>
    <row r="13" spans="1:13" ht="34.5" customHeight="1" x14ac:dyDescent="0.2">
      <c r="A13" s="1" t="s">
        <v>23</v>
      </c>
      <c r="B13" s="9">
        <v>408104</v>
      </c>
      <c r="C13" s="9">
        <v>408446</v>
      </c>
      <c r="D13" s="10"/>
      <c r="E13" s="9">
        <v>56508</v>
      </c>
      <c r="F13" s="9">
        <v>56515</v>
      </c>
      <c r="G13" s="10"/>
      <c r="H13" s="9">
        <v>297221</v>
      </c>
      <c r="I13" s="9">
        <v>297273</v>
      </c>
      <c r="J13" t="s">
        <v>24</v>
      </c>
      <c r="K13">
        <f>SUM(C13-B13+F13-E13+I13-H13)/2</f>
        <v>200.5</v>
      </c>
      <c r="L13">
        <f>SUM(C13-B13+F13-E13+I13-H13)</f>
        <v>401</v>
      </c>
      <c r="M13">
        <f>SUM(K13*0.04+K13)</f>
        <v>208.52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41491</v>
      </c>
      <c r="C3" s="2">
        <v>41495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408746</v>
      </c>
      <c r="C9" s="9">
        <v>409968</v>
      </c>
      <c r="D9" s="10"/>
      <c r="E9" s="9">
        <v>56528</v>
      </c>
      <c r="F9" s="9">
        <v>56544</v>
      </c>
      <c r="G9" s="10"/>
      <c r="H9" s="9">
        <v>297297</v>
      </c>
      <c r="I9" s="9">
        <v>297396</v>
      </c>
      <c r="J9" t="s">
        <v>16</v>
      </c>
      <c r="K9">
        <f>SUM(C9-B9+F9-E9+I9-H9)/2</f>
        <v>668.5</v>
      </c>
      <c r="L9">
        <f>SUM(C9-B9+F9-E9+I9-H9)</f>
        <v>1337</v>
      </c>
      <c r="M9">
        <f>SUM(K9*0.04+K9)</f>
        <v>695.24</v>
      </c>
    </row>
    <row r="10" spans="1:13" ht="34.5" customHeight="1" x14ac:dyDescent="0.2">
      <c r="A10" s="1" t="s">
        <v>17</v>
      </c>
      <c r="B10" s="9">
        <v>410010</v>
      </c>
      <c r="C10" s="9">
        <v>411343</v>
      </c>
      <c r="D10" s="10"/>
      <c r="E10" s="9">
        <v>56556</v>
      </c>
      <c r="F10" s="9">
        <v>56588</v>
      </c>
      <c r="G10" s="10"/>
      <c r="H10" s="9">
        <v>297437</v>
      </c>
      <c r="I10" s="9">
        <v>297549</v>
      </c>
      <c r="J10" t="s">
        <v>18</v>
      </c>
      <c r="K10">
        <f>SUM(C10-B10+F10-E10+I10-H10)/2</f>
        <v>738.5</v>
      </c>
      <c r="L10">
        <f>SUM(C10-B10+F10-E10+I10-H10)</f>
        <v>1477</v>
      </c>
      <c r="M10">
        <f>SUM(K10*0.04+K10)</f>
        <v>768.04</v>
      </c>
    </row>
    <row r="11" spans="1:13" ht="34.5" customHeight="1" x14ac:dyDescent="0.2">
      <c r="A11" s="1" t="s">
        <v>19</v>
      </c>
      <c r="B11" s="9">
        <v>411383</v>
      </c>
      <c r="C11" s="9">
        <v>412531</v>
      </c>
      <c r="D11" s="10"/>
      <c r="E11" s="9">
        <v>56606</v>
      </c>
      <c r="F11" s="9">
        <v>56644</v>
      </c>
      <c r="G11" s="10"/>
      <c r="H11" s="9">
        <v>297590</v>
      </c>
      <c r="I11" s="9">
        <v>297716</v>
      </c>
      <c r="J11" t="s">
        <v>20</v>
      </c>
      <c r="K11">
        <f>SUM(C11-B11+F11-E11+I11-H11)/2</f>
        <v>656</v>
      </c>
      <c r="L11">
        <f>SUM(C11-B11+F11-E11+I11-H11)</f>
        <v>1312</v>
      </c>
      <c r="M11">
        <f>SUM(K11*0.04+K11)</f>
        <v>682.24</v>
      </c>
    </row>
    <row r="12" spans="1:13" ht="34.5" customHeight="1" x14ac:dyDescent="0.2">
      <c r="A12" s="1" t="s">
        <v>21</v>
      </c>
      <c r="B12" s="9">
        <v>412575</v>
      </c>
      <c r="C12" s="9">
        <v>413886</v>
      </c>
      <c r="D12" s="10"/>
      <c r="E12" s="9">
        <v>56654</v>
      </c>
      <c r="F12" s="9">
        <v>56684</v>
      </c>
      <c r="G12" s="10"/>
      <c r="H12" s="9">
        <v>297747</v>
      </c>
      <c r="I12" s="9">
        <v>297866</v>
      </c>
      <c r="J12" t="s">
        <v>22</v>
      </c>
      <c r="K12">
        <f>SUM(C12-B12+F12-E12+I12-H12)/2</f>
        <v>730</v>
      </c>
      <c r="L12">
        <f>SUM(C12-B12+F12-E12+I12-H12)</f>
        <v>1460</v>
      </c>
      <c r="M12">
        <f>SUM(K12*0.04+K12)</f>
        <v>759.2</v>
      </c>
    </row>
    <row r="13" spans="1:13" ht="34.5" customHeight="1" x14ac:dyDescent="0.2">
      <c r="A13" s="1" t="s">
        <v>23</v>
      </c>
      <c r="B13" s="9">
        <v>413926</v>
      </c>
      <c r="C13" s="9">
        <v>414456</v>
      </c>
      <c r="D13" s="10"/>
      <c r="E13" s="9">
        <v>56706</v>
      </c>
      <c r="F13" s="9">
        <v>56723</v>
      </c>
      <c r="G13" s="10"/>
      <c r="H13" s="9">
        <v>297891</v>
      </c>
      <c r="I13" s="9">
        <v>297962</v>
      </c>
      <c r="J13" t="s">
        <v>24</v>
      </c>
      <c r="K13">
        <f>SUM(C13-B13+F13-E13+I13-H13)/2</f>
        <v>309</v>
      </c>
      <c r="L13">
        <f>SUM(C13-B13+F13-E13+I13-H13)</f>
        <v>618</v>
      </c>
      <c r="M13">
        <f>SUM(K13*0.04+K13)</f>
        <v>321.36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41498</v>
      </c>
      <c r="C3" s="2">
        <v>41502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414708</v>
      </c>
      <c r="C9" s="9">
        <v>416107</v>
      </c>
      <c r="D9" s="10"/>
      <c r="E9" s="9">
        <v>56731</v>
      </c>
      <c r="F9" s="9">
        <v>56745</v>
      </c>
      <c r="G9" s="10"/>
      <c r="H9" s="9">
        <v>297998</v>
      </c>
      <c r="I9" s="9">
        <v>298177</v>
      </c>
      <c r="J9" t="s">
        <v>16</v>
      </c>
      <c r="K9">
        <f>SUM(C9-B9+F9-E9+I9-H9)/2</f>
        <v>796</v>
      </c>
      <c r="L9">
        <f>SUM(C9-B9+F9-E9+I9-H9)</f>
        <v>1592</v>
      </c>
      <c r="M9">
        <f>SUM(K9*0.04+K9)</f>
        <v>827.84</v>
      </c>
    </row>
    <row r="10" spans="1:13" ht="34.5" customHeight="1" x14ac:dyDescent="0.2">
      <c r="A10" s="1" t="s">
        <v>17</v>
      </c>
      <c r="B10" s="9">
        <v>416143</v>
      </c>
      <c r="C10" s="9">
        <v>417330</v>
      </c>
      <c r="D10" s="10"/>
      <c r="E10" s="9">
        <v>56758</v>
      </c>
      <c r="F10" s="9">
        <v>56782</v>
      </c>
      <c r="G10" s="10"/>
      <c r="H10" s="9">
        <v>298209</v>
      </c>
      <c r="I10" s="9">
        <v>298360</v>
      </c>
      <c r="J10" t="s">
        <v>18</v>
      </c>
      <c r="K10">
        <f>SUM(C10-B10+F10-E10+I10-H10)/2</f>
        <v>681</v>
      </c>
      <c r="L10">
        <f>SUM(C10-B10+F10-E10+I10-H10)</f>
        <v>1362</v>
      </c>
      <c r="M10">
        <f>SUM(K10*0.04+K10)</f>
        <v>708.24</v>
      </c>
    </row>
    <row r="11" spans="1:13" ht="34.5" customHeight="1" x14ac:dyDescent="0.2">
      <c r="A11" s="1" t="s">
        <v>19</v>
      </c>
      <c r="B11" s="9">
        <v>417367</v>
      </c>
      <c r="C11" s="9">
        <v>418246</v>
      </c>
      <c r="D11" s="10"/>
      <c r="E11" s="9">
        <v>56789</v>
      </c>
      <c r="F11" s="9">
        <v>56802</v>
      </c>
      <c r="G11" s="10"/>
      <c r="H11" s="9">
        <v>298396</v>
      </c>
      <c r="I11" s="9">
        <v>298522</v>
      </c>
      <c r="J11" t="s">
        <v>20</v>
      </c>
      <c r="K11">
        <f>SUM(C11-B11+F11-E11+I11-H11)/2</f>
        <v>509</v>
      </c>
      <c r="L11">
        <f>SUM(C11-B11+F11-E11+I11-H11)</f>
        <v>1018</v>
      </c>
      <c r="M11">
        <f>SUM(K11*0.04+K11)</f>
        <v>529.36</v>
      </c>
    </row>
    <row r="12" spans="1:13" ht="34.5" customHeight="1" x14ac:dyDescent="0.2">
      <c r="A12" s="1" t="s">
        <v>21</v>
      </c>
      <c r="B12" s="9">
        <v>418282</v>
      </c>
      <c r="C12" s="9">
        <v>419021</v>
      </c>
      <c r="D12" s="10"/>
      <c r="E12" s="9">
        <v>56813</v>
      </c>
      <c r="F12" s="9">
        <v>56837</v>
      </c>
      <c r="G12" s="10"/>
      <c r="H12" s="9">
        <v>298543</v>
      </c>
      <c r="I12" s="9">
        <v>298632</v>
      </c>
      <c r="J12" t="s">
        <v>22</v>
      </c>
      <c r="K12">
        <f>SUM(C12-B12+F12-E12+I12-H12)/2</f>
        <v>426</v>
      </c>
      <c r="L12">
        <f>SUM(C12-B12+F12-E12+I12-H12)</f>
        <v>852</v>
      </c>
      <c r="M12">
        <f>SUM(K12*0.04+K12)</f>
        <v>443.04</v>
      </c>
    </row>
    <row r="13" spans="1:13" ht="34.5" customHeight="1" x14ac:dyDescent="0.2">
      <c r="A13" s="1" t="s">
        <v>23</v>
      </c>
      <c r="B13" s="9">
        <v>419057</v>
      </c>
      <c r="C13" s="9">
        <v>419370</v>
      </c>
      <c r="D13" s="10"/>
      <c r="E13" s="9">
        <v>56853</v>
      </c>
      <c r="F13" s="9">
        <v>56867</v>
      </c>
      <c r="G13" s="10"/>
      <c r="H13" s="9">
        <v>298652</v>
      </c>
      <c r="I13" s="9">
        <v>298700</v>
      </c>
      <c r="J13" t="s">
        <v>24</v>
      </c>
      <c r="K13">
        <f>SUM(C13-B13+F13-E13+I13-H13)/2</f>
        <v>187.5</v>
      </c>
      <c r="L13">
        <f>SUM(C13-B13+F13-E13+I13-H13)</f>
        <v>375</v>
      </c>
      <c r="M13">
        <f>SUM(K13*0.04+K13)</f>
        <v>195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41127</v>
      </c>
      <c r="C3" s="2">
        <v>41131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981605</v>
      </c>
      <c r="C9" s="7">
        <v>982718</v>
      </c>
      <c r="E9" s="7">
        <v>49656</v>
      </c>
      <c r="F9" s="7">
        <v>49675</v>
      </c>
      <c r="H9" s="7">
        <v>233657</v>
      </c>
      <c r="I9" s="7">
        <v>233788</v>
      </c>
      <c r="J9" t="s">
        <v>16</v>
      </c>
      <c r="K9">
        <f>SUM(C9-B9+F9-E9+I9-H9)/2</f>
        <v>631.5</v>
      </c>
      <c r="L9">
        <f>SUM(C9-B9+F9-E9+I9-H9)</f>
        <v>1263</v>
      </c>
      <c r="M9">
        <f>SUM(K9*0.04+K9)</f>
        <v>656.76</v>
      </c>
    </row>
    <row r="10" spans="1:13" ht="34.5" customHeight="1" x14ac:dyDescent="0.2">
      <c r="A10" s="1" t="s">
        <v>17</v>
      </c>
      <c r="B10" s="7">
        <v>982743</v>
      </c>
      <c r="C10" s="7">
        <v>984177</v>
      </c>
      <c r="E10" s="7">
        <v>49682</v>
      </c>
      <c r="F10" s="7">
        <v>49700</v>
      </c>
      <c r="H10" s="7">
        <v>233834</v>
      </c>
      <c r="I10" s="7">
        <v>233997</v>
      </c>
      <c r="J10" t="s">
        <v>18</v>
      </c>
      <c r="K10">
        <f>SUM(C10-B10+F10-E10+I10-H10)/2</f>
        <v>807.5</v>
      </c>
      <c r="L10">
        <f>SUM(C10-B10+F10-E10+I10-H10)</f>
        <v>1615</v>
      </c>
      <c r="M10">
        <f>SUM(K10*0.04+K10)</f>
        <v>839.8</v>
      </c>
    </row>
    <row r="11" spans="1:13" ht="34.5" customHeight="1" x14ac:dyDescent="0.2">
      <c r="A11" s="1" t="s">
        <v>19</v>
      </c>
      <c r="B11" s="9">
        <v>984203</v>
      </c>
      <c r="C11" s="9">
        <v>985446</v>
      </c>
      <c r="E11" s="9">
        <v>49707</v>
      </c>
      <c r="F11" s="9">
        <v>49714</v>
      </c>
      <c r="H11" s="9">
        <v>234041</v>
      </c>
      <c r="I11" s="9">
        <v>234159</v>
      </c>
      <c r="J11" t="s">
        <v>20</v>
      </c>
      <c r="K11">
        <f>SUM(C11-B11+F11-E11+I11-H11)/2</f>
        <v>684</v>
      </c>
      <c r="L11">
        <f>SUM(C11-B11+F11-E11+I11-H11)</f>
        <v>1368</v>
      </c>
      <c r="M11">
        <f>SUM(K11*0.04+K11)</f>
        <v>711.36</v>
      </c>
    </row>
    <row r="12" spans="1:13" ht="34.5" customHeight="1" x14ac:dyDescent="0.2">
      <c r="A12" s="1" t="s">
        <v>21</v>
      </c>
      <c r="B12" s="7">
        <v>985483</v>
      </c>
      <c r="C12" s="7">
        <v>986321</v>
      </c>
      <c r="E12" s="7">
        <v>49718</v>
      </c>
      <c r="F12" s="7">
        <v>49726</v>
      </c>
      <c r="H12" s="7">
        <v>234193</v>
      </c>
      <c r="I12" s="7">
        <v>234283</v>
      </c>
      <c r="J12" t="s">
        <v>22</v>
      </c>
      <c r="K12">
        <f>SUM(C12-B12+F12-E12+I12-H12)/2</f>
        <v>468</v>
      </c>
      <c r="L12">
        <f>SUM(C12-B12+F12-E12+I12-H12)</f>
        <v>936</v>
      </c>
      <c r="M12">
        <f>SUM(K12*0.04+K12)</f>
        <v>486.72</v>
      </c>
    </row>
    <row r="13" spans="1:13" ht="34.5" customHeight="1" x14ac:dyDescent="0.2">
      <c r="A13" s="1" t="s">
        <v>23</v>
      </c>
      <c r="B13" s="7">
        <v>986354</v>
      </c>
      <c r="C13" s="7">
        <v>987114</v>
      </c>
      <c r="E13" s="7">
        <v>49741</v>
      </c>
      <c r="F13" s="7">
        <v>49752</v>
      </c>
      <c r="H13" s="7">
        <v>234311</v>
      </c>
      <c r="I13" s="7">
        <v>234363</v>
      </c>
      <c r="J13" t="s">
        <v>24</v>
      </c>
      <c r="K13">
        <f>SUM(C13-B13+F13-E13+I13-H13)/2</f>
        <v>411.5</v>
      </c>
      <c r="L13">
        <f>SUM(C13-B13+F13-E13+I13-H13)</f>
        <v>823</v>
      </c>
      <c r="M13">
        <f>SUM(K13*0.04+K13)</f>
        <v>427.96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41505</v>
      </c>
      <c r="C3" s="2">
        <v>41509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419415</v>
      </c>
      <c r="C9" s="9">
        <v>420097</v>
      </c>
      <c r="D9" s="10"/>
      <c r="E9" s="9">
        <v>56871</v>
      </c>
      <c r="F9" s="9">
        <v>56908</v>
      </c>
      <c r="G9" s="10"/>
      <c r="H9" s="9">
        <v>298715</v>
      </c>
      <c r="I9" s="9">
        <v>298772</v>
      </c>
      <c r="J9" t="s">
        <v>16</v>
      </c>
      <c r="K9">
        <f>SUM(C9-B9+F9-E9+I9-H9)/2</f>
        <v>388</v>
      </c>
      <c r="L9">
        <f>SUM(C9-B9+F9-E9+I9-H9)</f>
        <v>776</v>
      </c>
      <c r="M9">
        <f>SUM(K9*0.04+K9)</f>
        <v>403.52</v>
      </c>
    </row>
    <row r="10" spans="1:13" ht="34.5" customHeight="1" x14ac:dyDescent="0.2">
      <c r="A10" s="1" t="s">
        <v>17</v>
      </c>
      <c r="B10" s="9">
        <v>420135</v>
      </c>
      <c r="C10" s="9">
        <v>420808</v>
      </c>
      <c r="D10" s="10"/>
      <c r="E10" s="9">
        <v>56922</v>
      </c>
      <c r="F10" s="9">
        <v>56960</v>
      </c>
      <c r="G10" s="10"/>
      <c r="H10" s="9">
        <v>298781</v>
      </c>
      <c r="I10" s="9">
        <v>298840</v>
      </c>
      <c r="J10" t="s">
        <v>18</v>
      </c>
      <c r="K10">
        <f>SUM(C10-B10+F10-E10+I10-H10)/2</f>
        <v>385</v>
      </c>
      <c r="L10">
        <f>SUM(C10-B10+F10-E10+I10-H10)</f>
        <v>770</v>
      </c>
      <c r="M10">
        <f>SUM(K10*0.04+K10)</f>
        <v>400.4</v>
      </c>
    </row>
    <row r="11" spans="1:13" ht="34.5" customHeight="1" x14ac:dyDescent="0.2">
      <c r="A11" s="1" t="s">
        <v>19</v>
      </c>
      <c r="B11" s="9">
        <v>420842</v>
      </c>
      <c r="C11" s="9">
        <v>423616</v>
      </c>
      <c r="D11" s="10"/>
      <c r="E11" s="9">
        <v>56965</v>
      </c>
      <c r="F11" s="9">
        <v>57062</v>
      </c>
      <c r="G11" s="10"/>
      <c r="H11" s="9">
        <v>298852</v>
      </c>
      <c r="I11" s="9">
        <v>299048</v>
      </c>
      <c r="J11" t="s">
        <v>20</v>
      </c>
      <c r="K11">
        <f>SUM(C11-B11+F11-E11+I11-H11)/2</f>
        <v>1533.5</v>
      </c>
      <c r="L11">
        <f>SUM(C11-B11+F11-E11+I11-H11)</f>
        <v>3067</v>
      </c>
      <c r="M11">
        <f>SUM(K11*0.04+K11)</f>
        <v>1594.84</v>
      </c>
    </row>
    <row r="12" spans="1:13" ht="34.5" customHeight="1" x14ac:dyDescent="0.2">
      <c r="A12" s="1" t="s">
        <v>21</v>
      </c>
      <c r="B12" s="9">
        <v>423650</v>
      </c>
      <c r="C12" s="9">
        <v>426646</v>
      </c>
      <c r="D12" s="10"/>
      <c r="E12" s="9">
        <v>57081</v>
      </c>
      <c r="F12" s="9">
        <v>57224</v>
      </c>
      <c r="G12" s="10"/>
      <c r="H12" s="9">
        <v>299079</v>
      </c>
      <c r="I12" s="9">
        <v>299247</v>
      </c>
      <c r="J12" t="s">
        <v>22</v>
      </c>
      <c r="K12">
        <f>SUM(C12-B12+F12-E12+I12-H12)/2</f>
        <v>1653.5</v>
      </c>
      <c r="L12">
        <f>SUM(C12-B12+F12-E12+I12-H12)</f>
        <v>3307</v>
      </c>
      <c r="M12">
        <f>SUM(K12*0.04+K12)</f>
        <v>1719.64</v>
      </c>
    </row>
    <row r="13" spans="1:13" ht="34.5" customHeight="1" x14ac:dyDescent="0.2">
      <c r="A13" s="1" t="s">
        <v>23</v>
      </c>
      <c r="B13" s="9">
        <v>426688</v>
      </c>
      <c r="C13" s="9">
        <v>427639</v>
      </c>
      <c r="D13" s="10"/>
      <c r="E13" s="9">
        <v>57244</v>
      </c>
      <c r="F13" s="9">
        <v>57284</v>
      </c>
      <c r="G13" s="10"/>
      <c r="H13" s="9">
        <v>299279</v>
      </c>
      <c r="I13" s="9">
        <v>299413</v>
      </c>
      <c r="J13" t="s">
        <v>24</v>
      </c>
      <c r="K13">
        <f>SUM(C13-B13+F13-E13+I13-H13)/2</f>
        <v>562.5</v>
      </c>
      <c r="L13">
        <f>SUM(C13-B13+F13-E13+I13-H13)</f>
        <v>1125</v>
      </c>
      <c r="M13">
        <f>SUM(K13*0.04+K13)</f>
        <v>585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opLeftCell="B1"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41512</v>
      </c>
      <c r="C3" s="2">
        <v>41516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428158</v>
      </c>
      <c r="C9" s="9">
        <v>430988</v>
      </c>
      <c r="D9" s="10"/>
      <c r="E9" s="9">
        <v>57296</v>
      </c>
      <c r="F9" s="9">
        <v>57384</v>
      </c>
      <c r="G9" s="10"/>
      <c r="H9" s="9">
        <v>299436</v>
      </c>
      <c r="I9" s="9">
        <v>299707</v>
      </c>
      <c r="J9" t="s">
        <v>16</v>
      </c>
      <c r="K9">
        <f>SUM(C9-B9+F9-E9+I9-H9)/2</f>
        <v>1594.5</v>
      </c>
      <c r="L9">
        <f>SUM(C9-B9+F9-E9+I9-H9)</f>
        <v>3189</v>
      </c>
      <c r="M9">
        <f>SUM(K9*0.04+K9)</f>
        <v>1658.28</v>
      </c>
    </row>
    <row r="10" spans="1:13" ht="34.5" customHeight="1" x14ac:dyDescent="0.2">
      <c r="A10" s="1" t="s">
        <v>17</v>
      </c>
      <c r="B10" s="9">
        <v>431033</v>
      </c>
      <c r="C10" s="9">
        <v>434428</v>
      </c>
      <c r="D10" s="10"/>
      <c r="E10" s="9">
        <v>57406</v>
      </c>
      <c r="F10" s="9">
        <v>57491</v>
      </c>
      <c r="G10" s="10"/>
      <c r="H10" s="9">
        <v>299729</v>
      </c>
      <c r="I10" s="9">
        <v>300052</v>
      </c>
      <c r="J10" t="s">
        <v>18</v>
      </c>
      <c r="K10">
        <f>SUM(C10-B10+F10-E10+I10-H10)/2</f>
        <v>1901.5</v>
      </c>
      <c r="L10">
        <f>SUM(C10-B10+F10-E10+I10-H10)</f>
        <v>3803</v>
      </c>
      <c r="M10">
        <f>SUM(K10*0.04+K10)</f>
        <v>1977.56</v>
      </c>
    </row>
    <row r="11" spans="1:13" ht="34.5" customHeight="1" x14ac:dyDescent="0.2">
      <c r="A11" s="1" t="s">
        <v>19</v>
      </c>
      <c r="B11" s="9">
        <v>434476</v>
      </c>
      <c r="C11" s="9">
        <v>437292</v>
      </c>
      <c r="D11" s="10"/>
      <c r="E11" s="9">
        <v>57524</v>
      </c>
      <c r="F11" s="9">
        <v>57616</v>
      </c>
      <c r="G11" s="10"/>
      <c r="H11" s="9">
        <v>300102</v>
      </c>
      <c r="I11" s="9">
        <v>300110</v>
      </c>
      <c r="J11" t="s">
        <v>20</v>
      </c>
      <c r="K11">
        <f>SUM(C11-B11+F11-E11+I11-H11)/2</f>
        <v>1458</v>
      </c>
      <c r="L11">
        <f>SUM(C11-B11+F11-E11+I11-H11)</f>
        <v>2916</v>
      </c>
      <c r="M11">
        <f>SUM(K11*0.04+K11)</f>
        <v>1516.32</v>
      </c>
    </row>
    <row r="12" spans="1:13" ht="34.5" customHeight="1" x14ac:dyDescent="0.2">
      <c r="A12" s="1" t="s">
        <v>21</v>
      </c>
      <c r="B12" s="9">
        <v>437325</v>
      </c>
      <c r="C12" s="9">
        <v>440281</v>
      </c>
      <c r="D12" s="10"/>
      <c r="E12" s="9">
        <v>57632</v>
      </c>
      <c r="F12" s="9">
        <v>57698</v>
      </c>
      <c r="G12" s="10"/>
      <c r="H12" s="9">
        <v>300460</v>
      </c>
      <c r="I12" s="9">
        <v>300727</v>
      </c>
      <c r="J12" t="s">
        <v>22</v>
      </c>
      <c r="K12">
        <f>SUM(C12-B12+F12-E12+I12-H12)/2</f>
        <v>1644.5</v>
      </c>
      <c r="L12">
        <f>SUM(C12-B12+F12-E12+I12-H12)</f>
        <v>3289</v>
      </c>
      <c r="M12">
        <f>SUM(K12*0.04+K12)</f>
        <v>1710.28</v>
      </c>
    </row>
    <row r="13" spans="1:13" ht="34.5" customHeight="1" x14ac:dyDescent="0.2">
      <c r="A13" s="1" t="s">
        <v>23</v>
      </c>
      <c r="B13" s="9">
        <v>440335</v>
      </c>
      <c r="C13" s="9">
        <v>441330</v>
      </c>
      <c r="D13" s="10"/>
      <c r="E13" s="9">
        <v>57713</v>
      </c>
      <c r="F13" s="9">
        <v>57750</v>
      </c>
      <c r="G13" s="10"/>
      <c r="H13" s="9">
        <v>300776</v>
      </c>
      <c r="I13" s="9">
        <v>300915</v>
      </c>
      <c r="J13" t="s">
        <v>24</v>
      </c>
      <c r="K13">
        <f>SUM(C13-B13+F13-E13+I13-H13)/2</f>
        <v>585.5</v>
      </c>
      <c r="L13">
        <f>SUM(C13-B13+F13-E13+I13-H13)</f>
        <v>1171</v>
      </c>
      <c r="M13">
        <f>SUM(K13*0.04+K13)</f>
        <v>608.91999999999996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opLeftCell="B1"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41519</v>
      </c>
      <c r="C3" s="2">
        <v>41523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9">
        <v>441866</v>
      </c>
      <c r="C10" s="9">
        <v>445209</v>
      </c>
      <c r="D10" s="10"/>
      <c r="E10" s="9">
        <v>57756</v>
      </c>
      <c r="F10" s="9">
        <v>57856</v>
      </c>
      <c r="G10" s="10"/>
      <c r="H10" s="9">
        <v>300949</v>
      </c>
      <c r="I10" s="9">
        <v>301355</v>
      </c>
      <c r="J10" t="s">
        <v>18</v>
      </c>
      <c r="K10">
        <f>SUM(C10-B10+F10-E10+I10-H10)/2</f>
        <v>1924.5</v>
      </c>
      <c r="L10">
        <f>SUM(C10-B10+F10-E10+I10-H10)</f>
        <v>3849</v>
      </c>
      <c r="M10">
        <f>SUM(K10*0.04+K10)</f>
        <v>2001.48</v>
      </c>
    </row>
    <row r="11" spans="1:13" ht="34.5" customHeight="1" x14ac:dyDescent="0.2">
      <c r="A11" s="1" t="s">
        <v>19</v>
      </c>
      <c r="B11" s="9">
        <v>445245</v>
      </c>
      <c r="C11" s="9">
        <v>447886</v>
      </c>
      <c r="D11" s="10"/>
      <c r="E11" s="9">
        <v>57871</v>
      </c>
      <c r="F11" s="9">
        <v>57944</v>
      </c>
      <c r="G11" s="10"/>
      <c r="H11" s="9">
        <v>301388</v>
      </c>
      <c r="I11" s="9">
        <v>301676</v>
      </c>
      <c r="J11" t="s">
        <v>20</v>
      </c>
      <c r="K11">
        <f>SUM(C11-B11+F11-E11+I11-H11)/2</f>
        <v>1501</v>
      </c>
      <c r="L11">
        <f>SUM(C11-B11+F11-E11+I11-H11)</f>
        <v>3002</v>
      </c>
      <c r="M11">
        <f>SUM(K11*0.04+K11)</f>
        <v>1561.04</v>
      </c>
    </row>
    <row r="12" spans="1:13" ht="34.5" customHeight="1" x14ac:dyDescent="0.2">
      <c r="A12" s="1" t="s">
        <v>21</v>
      </c>
      <c r="B12" s="9">
        <v>447931</v>
      </c>
      <c r="C12" s="9">
        <v>451088</v>
      </c>
      <c r="D12" s="10"/>
      <c r="E12" s="9">
        <v>57952</v>
      </c>
      <c r="F12" s="9">
        <v>58018</v>
      </c>
      <c r="G12" s="10"/>
      <c r="H12" s="9">
        <v>301741</v>
      </c>
      <c r="I12" s="9">
        <v>302061</v>
      </c>
      <c r="J12" t="s">
        <v>22</v>
      </c>
      <c r="K12">
        <f>SUM(C12-B12+F12-E12+I12-H12)/2</f>
        <v>1771.5</v>
      </c>
      <c r="L12">
        <f>SUM(C12-B12+F12-E12+I12-H12)</f>
        <v>3543</v>
      </c>
      <c r="M12">
        <f>SUM(K12*0.04+K12)</f>
        <v>1842.36</v>
      </c>
    </row>
    <row r="13" spans="1:13" ht="34.5" customHeight="1" x14ac:dyDescent="0.2">
      <c r="A13" s="1" t="s">
        <v>23</v>
      </c>
      <c r="B13" s="9">
        <v>451130</v>
      </c>
      <c r="C13" s="9">
        <v>452186</v>
      </c>
      <c r="D13" s="10"/>
      <c r="E13" s="9">
        <v>58035</v>
      </c>
      <c r="F13" s="9">
        <v>58066</v>
      </c>
      <c r="G13" s="10"/>
      <c r="H13" s="9">
        <v>302113</v>
      </c>
      <c r="I13" s="9">
        <v>302292</v>
      </c>
      <c r="J13" t="s">
        <v>24</v>
      </c>
      <c r="K13">
        <f>SUM(C13-B13+F13-E13+I13-H13)/2</f>
        <v>633</v>
      </c>
      <c r="L13">
        <f>SUM(C13-B13+F13-E13+I13-H13)</f>
        <v>1266</v>
      </c>
      <c r="M13">
        <f>SUM(K13*0.04+K13)</f>
        <v>658.32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41526</v>
      </c>
      <c r="C3" s="2">
        <v>41530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452759</v>
      </c>
      <c r="C9" s="9">
        <v>455580</v>
      </c>
      <c r="D9" s="10"/>
      <c r="E9" s="9">
        <v>58078</v>
      </c>
      <c r="F9" s="9">
        <v>58160</v>
      </c>
      <c r="G9" s="10"/>
      <c r="H9" s="9">
        <v>302349</v>
      </c>
      <c r="I9" s="9">
        <v>302693</v>
      </c>
      <c r="J9" t="s">
        <v>16</v>
      </c>
      <c r="K9">
        <f>SUM(C9-B9+F9-E9+I9-H9)/2</f>
        <v>1623.5</v>
      </c>
      <c r="L9">
        <f>SUM(C9-B9+F9-E9+I9-H9)</f>
        <v>3247</v>
      </c>
      <c r="M9">
        <f>SUM(K9*0.04+K9)</f>
        <v>1688.44</v>
      </c>
    </row>
    <row r="10" spans="1:13" ht="34.5" customHeight="1" x14ac:dyDescent="0.2">
      <c r="A10" s="1" t="s">
        <v>17</v>
      </c>
      <c r="B10" s="9">
        <v>455618</v>
      </c>
      <c r="C10" s="9">
        <v>458980</v>
      </c>
      <c r="D10" s="10"/>
      <c r="E10" s="9">
        <v>58175</v>
      </c>
      <c r="F10" s="9">
        <v>58302</v>
      </c>
      <c r="G10" s="10"/>
      <c r="H10" s="9">
        <v>302737</v>
      </c>
      <c r="I10" s="9">
        <v>303155</v>
      </c>
      <c r="J10" t="s">
        <v>18</v>
      </c>
      <c r="K10">
        <f>SUM(C10-B10+F10-E10+I10-H10)/2</f>
        <v>1953.5</v>
      </c>
      <c r="L10">
        <f>SUM(C10-B10+F10-E10+I10-H10)</f>
        <v>3907</v>
      </c>
      <c r="M10">
        <f>SUM(K10*0.04+K10)</f>
        <v>2031.64</v>
      </c>
    </row>
    <row r="11" spans="1:13" ht="34.5" customHeight="1" x14ac:dyDescent="0.2">
      <c r="A11" s="1" t="s">
        <v>19</v>
      </c>
      <c r="B11" s="9">
        <v>459026</v>
      </c>
      <c r="C11" s="9">
        <v>461617</v>
      </c>
      <c r="D11" s="10"/>
      <c r="E11" s="9">
        <v>58322</v>
      </c>
      <c r="F11" s="9">
        <v>58390</v>
      </c>
      <c r="G11" s="10"/>
      <c r="H11" s="9">
        <v>303224</v>
      </c>
      <c r="I11" s="9">
        <v>303583</v>
      </c>
      <c r="J11" t="s">
        <v>20</v>
      </c>
      <c r="K11">
        <f>SUM(C11-B11+F11-E11+I11-H11)/2</f>
        <v>1509</v>
      </c>
      <c r="L11">
        <f>SUM(C11-B11+F11-E11+I11-H11)</f>
        <v>3018</v>
      </c>
      <c r="M11">
        <f>SUM(K11*0.04+K11)</f>
        <v>1569.36</v>
      </c>
    </row>
    <row r="12" spans="1:13" ht="34.5" customHeight="1" x14ac:dyDescent="0.2">
      <c r="A12" s="1" t="s">
        <v>21</v>
      </c>
      <c r="B12" s="9">
        <v>461653</v>
      </c>
      <c r="C12" s="9">
        <v>464694</v>
      </c>
      <c r="D12" s="10"/>
      <c r="E12" s="9">
        <v>58395</v>
      </c>
      <c r="F12" s="9">
        <v>58461</v>
      </c>
      <c r="G12" s="10"/>
      <c r="H12" s="9">
        <v>303643</v>
      </c>
      <c r="I12" s="9">
        <v>304112</v>
      </c>
      <c r="J12" t="s">
        <v>22</v>
      </c>
      <c r="K12">
        <f>SUM(C12-B12+F12-E12+I12-H12)/2</f>
        <v>1788</v>
      </c>
      <c r="L12">
        <f>SUM(C12-B12+F12-E12+I12-H12)</f>
        <v>3576</v>
      </c>
      <c r="M12">
        <f>SUM(K12*0.04+K12)</f>
        <v>1859.52</v>
      </c>
    </row>
    <row r="13" spans="1:13" ht="34.5" customHeight="1" x14ac:dyDescent="0.2">
      <c r="A13" s="1" t="s">
        <v>23</v>
      </c>
      <c r="B13" s="9">
        <v>464743</v>
      </c>
      <c r="C13" s="9">
        <v>465767</v>
      </c>
      <c r="D13" s="10"/>
      <c r="E13" s="9">
        <v>58481</v>
      </c>
      <c r="F13" s="9">
        <v>58510</v>
      </c>
      <c r="G13" s="10"/>
      <c r="H13" s="9">
        <v>304166</v>
      </c>
      <c r="I13" s="9">
        <v>305395</v>
      </c>
      <c r="J13" t="s">
        <v>24</v>
      </c>
      <c r="K13">
        <f>SUM(C13-B13+F13-E13+I13-H13)/2</f>
        <v>1141</v>
      </c>
      <c r="L13">
        <f>SUM(C13-B13+F13-E13+I13-H13)</f>
        <v>2282</v>
      </c>
      <c r="M13">
        <f>SUM(K13*0.04+K13)</f>
        <v>1186.6400000000001</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41526</v>
      </c>
      <c r="C3" s="2">
        <v>41530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466425</v>
      </c>
      <c r="C9" s="9">
        <v>468980</v>
      </c>
      <c r="D9" s="10"/>
      <c r="E9" s="9">
        <v>58517</v>
      </c>
      <c r="F9" s="9">
        <v>58561</v>
      </c>
      <c r="G9" s="10"/>
      <c r="H9" s="9">
        <v>304452</v>
      </c>
      <c r="I9" s="9">
        <v>304759</v>
      </c>
      <c r="J9" t="s">
        <v>16</v>
      </c>
      <c r="K9">
        <f>SUM(C9-B9+F9-E9+I9-H9)/2</f>
        <v>1453</v>
      </c>
      <c r="L9">
        <f>SUM(C9-B9+F9-E9+I9-H9)</f>
        <v>2906</v>
      </c>
      <c r="M9">
        <f>SUM(K9*0.04+K9)</f>
        <v>1511.12</v>
      </c>
    </row>
    <row r="10" spans="1:13" ht="34.5" customHeight="1" x14ac:dyDescent="0.2">
      <c r="A10" s="1" t="s">
        <v>17</v>
      </c>
      <c r="B10" s="9">
        <v>469011</v>
      </c>
      <c r="C10" s="9">
        <v>472180</v>
      </c>
      <c r="D10" s="10"/>
      <c r="E10" s="9">
        <v>58570</v>
      </c>
      <c r="F10" s="9">
        <v>58628</v>
      </c>
      <c r="G10" s="10"/>
      <c r="H10" s="9">
        <v>304797</v>
      </c>
      <c r="I10" s="9">
        <v>305235</v>
      </c>
      <c r="J10" t="s">
        <v>18</v>
      </c>
      <c r="K10">
        <f>SUM(C10-B10+F10-E10+I10-H10)/2</f>
        <v>1832.5</v>
      </c>
      <c r="L10">
        <f>SUM(C10-B10+F10-E10+I10-H10)</f>
        <v>3665</v>
      </c>
      <c r="M10">
        <f>SUM(K10*0.04+K10)</f>
        <v>1905.8</v>
      </c>
    </row>
    <row r="11" spans="1:13" ht="34.5" customHeight="1" x14ac:dyDescent="0.2">
      <c r="A11" s="1" t="s">
        <v>19</v>
      </c>
      <c r="B11" s="9">
        <v>472216</v>
      </c>
      <c r="C11" s="9">
        <v>474728</v>
      </c>
      <c r="D11" s="10"/>
      <c r="E11" s="9">
        <v>58641</v>
      </c>
      <c r="F11" s="9">
        <v>58696</v>
      </c>
      <c r="G11" s="10"/>
      <c r="H11" s="9">
        <v>305285</v>
      </c>
      <c r="I11" s="9">
        <v>305642</v>
      </c>
      <c r="J11" t="s">
        <v>20</v>
      </c>
      <c r="K11">
        <f>SUM(C11-B11+F11-E11+I11-H11)/2</f>
        <v>1462</v>
      </c>
      <c r="L11">
        <f>SUM(C11-B11+F11-E11+I11-H11)</f>
        <v>2924</v>
      </c>
      <c r="M11">
        <f>SUM(K11*0.04+K11)</f>
        <v>1520.48</v>
      </c>
    </row>
    <row r="12" spans="1:13" ht="34.5" customHeight="1" x14ac:dyDescent="0.2">
      <c r="A12" s="1" t="s">
        <v>21</v>
      </c>
      <c r="B12" s="9">
        <v>474779</v>
      </c>
      <c r="C12" s="9">
        <v>477860</v>
      </c>
      <c r="D12" s="10"/>
      <c r="E12" s="9">
        <v>58717</v>
      </c>
      <c r="F12" s="9">
        <v>58767</v>
      </c>
      <c r="G12" s="10"/>
      <c r="H12" s="9">
        <v>305701</v>
      </c>
      <c r="I12" s="9">
        <v>306133</v>
      </c>
      <c r="J12" t="s">
        <v>22</v>
      </c>
      <c r="K12">
        <f>SUM(C12-B12+F12-E12+I12-H12)/2</f>
        <v>1781.5</v>
      </c>
      <c r="L12">
        <f>SUM(C12-B12+F12-E12+I12-H12)</f>
        <v>3563</v>
      </c>
      <c r="M12">
        <f>SUM(K12*0.04+K12)</f>
        <v>1852.76</v>
      </c>
    </row>
    <row r="13" spans="1:13" ht="34.5" customHeight="1" x14ac:dyDescent="0.2">
      <c r="A13" s="1" t="s">
        <v>23</v>
      </c>
      <c r="B13" s="9">
        <v>477911</v>
      </c>
      <c r="C13" s="9">
        <v>478827</v>
      </c>
      <c r="D13" s="10"/>
      <c r="E13" s="9">
        <v>58789</v>
      </c>
      <c r="F13" s="9">
        <v>58817</v>
      </c>
      <c r="G13" s="10"/>
      <c r="H13" s="9">
        <v>306216</v>
      </c>
      <c r="I13" s="9">
        <v>306445</v>
      </c>
      <c r="J13" t="s">
        <v>24</v>
      </c>
      <c r="K13">
        <f>SUM(C13-B13+F13-E13+I13-H13)/2</f>
        <v>586.5</v>
      </c>
      <c r="L13">
        <f>SUM(C13-B13+F13-E13+I13-H13)</f>
        <v>1173</v>
      </c>
      <c r="M13">
        <f>SUM(K13*0.04+K13)</f>
        <v>609.96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41540</v>
      </c>
      <c r="C3" s="2">
        <v>41544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479418</v>
      </c>
      <c r="C9" s="9">
        <v>481843</v>
      </c>
      <c r="D9" s="10"/>
      <c r="E9" s="9">
        <v>58834</v>
      </c>
      <c r="F9" s="9">
        <v>58888</v>
      </c>
      <c r="G9" s="10"/>
      <c r="H9" s="9">
        <v>306499</v>
      </c>
      <c r="I9" s="9">
        <v>306839</v>
      </c>
      <c r="J9" t="s">
        <v>16</v>
      </c>
      <c r="K9">
        <f>SUM(C9-B9+F9-E9+I9-H9)/2</f>
        <v>1409.5</v>
      </c>
      <c r="L9">
        <f>SUM(C9-B9+F9-E9+I9-H9)</f>
        <v>2819</v>
      </c>
      <c r="M9">
        <f>SUM(K9*0.04+K9)</f>
        <v>1465.88</v>
      </c>
    </row>
    <row r="10" spans="1:13" ht="34.5" customHeight="1" x14ac:dyDescent="0.2">
      <c r="A10" s="1" t="s">
        <v>17</v>
      </c>
      <c r="B10" s="9">
        <v>481889</v>
      </c>
      <c r="C10" s="9">
        <v>485049</v>
      </c>
      <c r="D10" s="10"/>
      <c r="E10" s="9">
        <v>58890</v>
      </c>
      <c r="F10" s="9">
        <v>58946</v>
      </c>
      <c r="G10" s="10"/>
      <c r="H10" s="9">
        <v>306889</v>
      </c>
      <c r="I10" s="9">
        <v>307371</v>
      </c>
      <c r="J10" t="s">
        <v>18</v>
      </c>
      <c r="K10">
        <f>SUM(C10-B10+F10-E10+I10-H10)/2</f>
        <v>1849</v>
      </c>
      <c r="L10">
        <f>SUM(C10-B10+F10-E10+I10-H10)</f>
        <v>3698</v>
      </c>
      <c r="M10">
        <f>SUM(K10*0.04+K10)</f>
        <v>1922.96</v>
      </c>
    </row>
    <row r="11" spans="1:13" ht="34.5" customHeight="1" x14ac:dyDescent="0.2">
      <c r="A11" s="1" t="s">
        <v>19</v>
      </c>
      <c r="B11" s="9">
        <v>485096</v>
      </c>
      <c r="C11" s="9">
        <v>487557</v>
      </c>
      <c r="D11" s="10"/>
      <c r="E11" s="9">
        <v>58864</v>
      </c>
      <c r="F11" s="9">
        <v>59006</v>
      </c>
      <c r="G11" s="10"/>
      <c r="H11" s="9">
        <v>307438</v>
      </c>
      <c r="I11" s="9">
        <v>307837</v>
      </c>
      <c r="J11" t="s">
        <v>20</v>
      </c>
      <c r="K11">
        <f>SUM(C11-B11+F11-E11+I11-H11)/2</f>
        <v>1501</v>
      </c>
      <c r="L11">
        <f>SUM(C11-B11+F11-E11+I11-H11)</f>
        <v>3002</v>
      </c>
      <c r="M11">
        <f>SUM(K11*0.04+K11)</f>
        <v>1561.04</v>
      </c>
    </row>
    <row r="12" spans="1:13" ht="34.5" customHeight="1" x14ac:dyDescent="0.2">
      <c r="A12" s="1" t="s">
        <v>21</v>
      </c>
      <c r="B12" s="9">
        <v>487600</v>
      </c>
      <c r="C12" s="9">
        <v>490526</v>
      </c>
      <c r="D12" s="10"/>
      <c r="E12" s="9">
        <v>59017</v>
      </c>
      <c r="F12" s="9">
        <v>59082</v>
      </c>
      <c r="G12" s="10"/>
      <c r="H12" s="9">
        <v>307921</v>
      </c>
      <c r="I12" s="9">
        <v>308309</v>
      </c>
      <c r="J12" t="s">
        <v>22</v>
      </c>
      <c r="K12">
        <f>SUM(C12-B12+F12-E12+I12-H12)/2</f>
        <v>1689.5</v>
      </c>
      <c r="L12">
        <f>SUM(C12-B12+F12-E12+I12-H12)</f>
        <v>3379</v>
      </c>
      <c r="M12">
        <f>SUM(K12*0.04+K12)</f>
        <v>1757.08</v>
      </c>
    </row>
    <row r="13" spans="1:13" ht="34.5" customHeight="1" x14ac:dyDescent="0.2">
      <c r="A13" s="1" t="s">
        <v>23</v>
      </c>
      <c r="B13" s="9">
        <v>490571</v>
      </c>
      <c r="C13" s="9">
        <v>491693</v>
      </c>
      <c r="D13" s="10"/>
      <c r="E13" s="9">
        <v>59093</v>
      </c>
      <c r="F13" s="9">
        <v>59119</v>
      </c>
      <c r="G13" s="10"/>
      <c r="H13" s="9">
        <v>308375</v>
      </c>
      <c r="I13" s="9">
        <v>308618</v>
      </c>
      <c r="J13" t="s">
        <v>24</v>
      </c>
      <c r="K13">
        <f>SUM(C13-B13+F13-E13+I13-H13)/2</f>
        <v>695.5</v>
      </c>
      <c r="L13">
        <f>SUM(C13-B13+F13-E13+I13-H13)</f>
        <v>1391</v>
      </c>
      <c r="M13">
        <f>SUM(K13*0.04+K13)</f>
        <v>723.32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2" sqref="B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41547</v>
      </c>
      <c r="C3" s="2">
        <v>41551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492209</v>
      </c>
      <c r="C9" s="9">
        <v>494478</v>
      </c>
      <c r="D9" s="10"/>
      <c r="E9" s="9">
        <v>59127</v>
      </c>
      <c r="F9" s="9">
        <v>59164</v>
      </c>
      <c r="G9" s="10"/>
      <c r="H9" s="9">
        <v>308869</v>
      </c>
      <c r="I9" s="9">
        <v>309033</v>
      </c>
      <c r="J9" t="s">
        <v>16</v>
      </c>
      <c r="K9">
        <f>SUM(C9-B9+F9-E9+I9-H9)/2</f>
        <v>1235</v>
      </c>
      <c r="L9">
        <f>SUM(C9-B9+F9-E9+I9-H9)</f>
        <v>2470</v>
      </c>
      <c r="M9">
        <f>SUM(K9*0.04+K9)</f>
        <v>1284.4000000000001</v>
      </c>
    </row>
    <row r="10" spans="1:13" ht="34.5" customHeight="1" x14ac:dyDescent="0.2">
      <c r="A10" s="1" t="s">
        <v>17</v>
      </c>
      <c r="B10" s="9">
        <v>494516</v>
      </c>
      <c r="C10" s="9">
        <v>497493</v>
      </c>
      <c r="D10" s="10"/>
      <c r="E10" s="9">
        <v>59169</v>
      </c>
      <c r="F10" s="9">
        <v>59215</v>
      </c>
      <c r="G10" s="10"/>
      <c r="H10" s="9">
        <v>309091</v>
      </c>
      <c r="I10" s="9">
        <v>309602</v>
      </c>
      <c r="J10" t="s">
        <v>18</v>
      </c>
      <c r="K10">
        <f>SUM(C10-B10+F10-E10+I10-H10)/2</f>
        <v>1767</v>
      </c>
      <c r="L10">
        <f>SUM(C10-B10+F10-E10+I10-H10)</f>
        <v>3534</v>
      </c>
      <c r="M10">
        <f>SUM(K10*0.04+K10)</f>
        <v>1837.68</v>
      </c>
    </row>
    <row r="11" spans="1:13" ht="34.5" customHeight="1" x14ac:dyDescent="0.2">
      <c r="A11" s="1" t="s">
        <v>19</v>
      </c>
      <c r="B11" s="9">
        <v>497527</v>
      </c>
      <c r="C11" s="9">
        <v>499813</v>
      </c>
      <c r="D11" s="10"/>
      <c r="E11" s="9">
        <v>59222</v>
      </c>
      <c r="F11" s="9">
        <v>59275</v>
      </c>
      <c r="G11" s="10"/>
      <c r="H11" s="9">
        <v>309672</v>
      </c>
      <c r="I11" s="9">
        <v>310100</v>
      </c>
      <c r="J11" t="s">
        <v>20</v>
      </c>
      <c r="K11">
        <f>SUM(C11-B11+F11-E11+I11-H11)/2</f>
        <v>1383.5</v>
      </c>
      <c r="L11">
        <f>SUM(C11-B11+F11-E11+I11-H11)</f>
        <v>2767</v>
      </c>
      <c r="M11">
        <f>SUM(K11*0.04+K11)</f>
        <v>1438.84</v>
      </c>
    </row>
    <row r="12" spans="1:13" ht="34.5" customHeight="1" x14ac:dyDescent="0.2">
      <c r="A12" s="1" t="s">
        <v>21</v>
      </c>
      <c r="B12" s="9">
        <v>499846</v>
      </c>
      <c r="C12" s="9">
        <v>502502</v>
      </c>
      <c r="D12" s="10"/>
      <c r="E12" s="9">
        <v>59294</v>
      </c>
      <c r="F12" s="9">
        <v>59333</v>
      </c>
      <c r="G12" s="10"/>
      <c r="H12" s="9">
        <v>310168</v>
      </c>
      <c r="I12" s="9">
        <v>310719</v>
      </c>
      <c r="J12" t="s">
        <v>22</v>
      </c>
      <c r="K12">
        <f>SUM(C12-B12+F12-E12+I12-H12)/2</f>
        <v>1623</v>
      </c>
      <c r="L12">
        <f>SUM(C12-B12+F12-E12+I12-H12)</f>
        <v>3246</v>
      </c>
      <c r="M12">
        <f>SUM(K12*0.04+K12)</f>
        <v>1687.92</v>
      </c>
    </row>
    <row r="13" spans="1:13" ht="34.5" customHeight="1" x14ac:dyDescent="0.2">
      <c r="A13" s="1" t="s">
        <v>23</v>
      </c>
      <c r="B13" s="9">
        <v>502536</v>
      </c>
      <c r="C13" s="9">
        <v>503409</v>
      </c>
      <c r="D13" s="10"/>
      <c r="E13" s="9">
        <v>59342</v>
      </c>
      <c r="F13" s="9">
        <v>59357</v>
      </c>
      <c r="G13" s="10"/>
      <c r="H13" s="9">
        <v>310781</v>
      </c>
      <c r="I13" s="9">
        <v>310980</v>
      </c>
      <c r="J13" t="s">
        <v>24</v>
      </c>
      <c r="K13">
        <f>SUM(C13-B13+F13-E13+I13-H13)/2</f>
        <v>543.5</v>
      </c>
      <c r="L13">
        <f>SUM(C13-B13+F13-E13+I13-H13)</f>
        <v>1087</v>
      </c>
      <c r="M13">
        <f>SUM(K13*0.04+K13)</f>
        <v>565.24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41554</v>
      </c>
      <c r="C3" s="2">
        <v>41558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504037</v>
      </c>
      <c r="C9" s="9">
        <v>506320</v>
      </c>
      <c r="D9" s="10"/>
      <c r="E9" s="9">
        <v>59365</v>
      </c>
      <c r="F9" s="9">
        <v>59393</v>
      </c>
      <c r="G9" s="10"/>
      <c r="H9" s="9">
        <v>311051</v>
      </c>
      <c r="I9" s="9">
        <v>311361</v>
      </c>
      <c r="J9" t="s">
        <v>16</v>
      </c>
      <c r="K9">
        <f>SUM(C9-B9+F9-E9+I9-H9)/2</f>
        <v>1310.5</v>
      </c>
      <c r="L9">
        <f>SUM(C9-B9+F9-E9+I9-H9)</f>
        <v>2621</v>
      </c>
      <c r="M9">
        <f>SUM(K9*0.04+K9)</f>
        <v>1362.92</v>
      </c>
    </row>
    <row r="10" spans="1:13" ht="34.5" customHeight="1" x14ac:dyDescent="0.2">
      <c r="A10" s="1" t="s">
        <v>17</v>
      </c>
      <c r="B10" s="9">
        <v>506357</v>
      </c>
      <c r="C10" s="9">
        <v>509433</v>
      </c>
      <c r="D10" s="10"/>
      <c r="E10" s="9">
        <v>59394</v>
      </c>
      <c r="F10" s="9">
        <v>59447</v>
      </c>
      <c r="G10" s="10"/>
      <c r="H10" s="9">
        <v>311411</v>
      </c>
      <c r="I10" s="9">
        <v>311905</v>
      </c>
      <c r="J10" t="s">
        <v>18</v>
      </c>
      <c r="K10">
        <f>SUM(C10-B10+F10-E10+I10-H10)/2</f>
        <v>1811.5</v>
      </c>
      <c r="L10">
        <f>SUM(C10-B10+F10-E10+I10-H10)</f>
        <v>3623</v>
      </c>
      <c r="M10">
        <f>SUM(K10*0.04+K10)</f>
        <v>1883.96</v>
      </c>
    </row>
    <row r="11" spans="1:13" ht="34.5" customHeight="1" x14ac:dyDescent="0.2">
      <c r="A11" s="1" t="s">
        <v>19</v>
      </c>
      <c r="B11" s="9">
        <v>509479</v>
      </c>
      <c r="C11" s="9">
        <v>512061</v>
      </c>
      <c r="D11" s="10"/>
      <c r="E11" s="9">
        <v>59455</v>
      </c>
      <c r="F11" s="9">
        <v>59502</v>
      </c>
      <c r="G11" s="10"/>
      <c r="H11" s="9">
        <v>311976</v>
      </c>
      <c r="I11" s="9">
        <v>312332</v>
      </c>
      <c r="J11" t="s">
        <v>20</v>
      </c>
      <c r="K11">
        <f>SUM(C11-B11+F11-E11+I11-H11)/2</f>
        <v>1492.5</v>
      </c>
      <c r="L11">
        <f>SUM(C11-B11+F11-E11+I11-H11)</f>
        <v>2985</v>
      </c>
      <c r="M11">
        <f>SUM(K11*0.04+K11)</f>
        <v>1552.2</v>
      </c>
    </row>
    <row r="12" spans="1:13" ht="34.5" customHeight="1" x14ac:dyDescent="0.2">
      <c r="A12" s="1" t="s">
        <v>21</v>
      </c>
      <c r="B12" s="9">
        <v>512100</v>
      </c>
      <c r="C12" s="9">
        <v>514886</v>
      </c>
      <c r="D12" s="10"/>
      <c r="E12" s="9">
        <v>59511</v>
      </c>
      <c r="F12" s="9">
        <v>59555</v>
      </c>
      <c r="G12" s="10"/>
      <c r="H12" s="9">
        <v>312379</v>
      </c>
      <c r="I12" s="9">
        <v>312792</v>
      </c>
      <c r="J12" t="s">
        <v>22</v>
      </c>
      <c r="K12">
        <f>SUM(C12-B12+F12-E12+I12-H12)/2</f>
        <v>1621.5</v>
      </c>
      <c r="L12">
        <f>SUM(C12-B12+F12-E12+I12-H12)</f>
        <v>3243</v>
      </c>
      <c r="M12">
        <f>SUM(K12*0.04+K12)</f>
        <v>1686.36</v>
      </c>
    </row>
    <row r="13" spans="1:13" ht="34.5" customHeight="1" x14ac:dyDescent="0.2">
      <c r="A13" s="1" t="s">
        <v>23</v>
      </c>
      <c r="B13" s="9">
        <v>514948</v>
      </c>
      <c r="C13" s="9">
        <v>515419</v>
      </c>
      <c r="D13" s="10"/>
      <c r="E13" s="9">
        <v>59562</v>
      </c>
      <c r="F13" s="9">
        <v>59590</v>
      </c>
      <c r="G13" s="10"/>
      <c r="H13" s="9">
        <v>312855</v>
      </c>
      <c r="I13" s="9">
        <v>313050</v>
      </c>
      <c r="J13" t="s">
        <v>24</v>
      </c>
      <c r="K13">
        <f>SUM(C13-B13+F13-E13+I13-H13)/2</f>
        <v>347</v>
      </c>
      <c r="L13">
        <f>SUM(C13-B13+F13-E13+I13-H13)</f>
        <v>694</v>
      </c>
      <c r="M13">
        <f>SUM(K13*0.04+K13)</f>
        <v>360.88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I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41561</v>
      </c>
      <c r="C3" s="2">
        <v>41565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515488</v>
      </c>
      <c r="C9" s="9">
        <v>518766</v>
      </c>
      <c r="D9" s="10"/>
      <c r="E9" s="9">
        <v>59607</v>
      </c>
      <c r="F9" s="9">
        <v>59663</v>
      </c>
      <c r="G9" s="10"/>
      <c r="H9" s="9">
        <v>313100</v>
      </c>
      <c r="I9" s="9">
        <v>313511</v>
      </c>
      <c r="J9" t="s">
        <v>16</v>
      </c>
      <c r="K9">
        <f>SUM(C9-B9+F9-E9+I9-H9)/2</f>
        <v>1872.5</v>
      </c>
      <c r="L9">
        <f>SUM(C9-B9+F9-E9+I9-H9)</f>
        <v>3745</v>
      </c>
      <c r="M9">
        <f>SUM(K9*0.04+K9)</f>
        <v>1947.4</v>
      </c>
    </row>
    <row r="10" spans="1:13" ht="34.5" customHeight="1" x14ac:dyDescent="0.2">
      <c r="A10" s="1" t="s">
        <v>17</v>
      </c>
      <c r="B10" s="9">
        <v>518830</v>
      </c>
      <c r="C10" s="9">
        <v>521806</v>
      </c>
      <c r="D10" s="10"/>
      <c r="E10" s="9">
        <v>59683</v>
      </c>
      <c r="F10" s="9">
        <v>59721</v>
      </c>
      <c r="G10" s="10"/>
      <c r="H10" s="9">
        <v>313553</v>
      </c>
      <c r="I10" s="9">
        <v>313985</v>
      </c>
      <c r="J10" t="s">
        <v>18</v>
      </c>
      <c r="K10">
        <f>SUM(C10-B10+F10-E10+I10-H10)/2</f>
        <v>1723</v>
      </c>
      <c r="L10">
        <f>SUM(C10-B10+F10-E10+I10-H10)</f>
        <v>3446</v>
      </c>
      <c r="M10">
        <f>SUM(K10*0.04+K10)</f>
        <v>1791.92</v>
      </c>
    </row>
    <row r="11" spans="1:13" ht="34.5" customHeight="1" x14ac:dyDescent="0.2">
      <c r="A11" s="1" t="s">
        <v>19</v>
      </c>
      <c r="B11" s="9">
        <v>521862</v>
      </c>
      <c r="C11" s="9">
        <v>524384</v>
      </c>
      <c r="D11" s="10"/>
      <c r="E11" s="9">
        <v>59727</v>
      </c>
      <c r="F11" s="9">
        <v>59754</v>
      </c>
      <c r="G11" s="10"/>
      <c r="H11" s="9">
        <v>314056</v>
      </c>
      <c r="I11" s="9">
        <v>314420</v>
      </c>
      <c r="J11" t="s">
        <v>20</v>
      </c>
      <c r="K11">
        <f>SUM(C11-B11+F11-E11+I11-H11)/2</f>
        <v>1456.5</v>
      </c>
      <c r="L11">
        <f>SUM(C11-B11+F11-E11+I11-H11)</f>
        <v>2913</v>
      </c>
      <c r="M11">
        <f>SUM(K11*0.04+K11)</f>
        <v>1514.76</v>
      </c>
    </row>
    <row r="12" spans="1:13" ht="34.5" customHeight="1" x14ac:dyDescent="0.2">
      <c r="A12" s="1" t="s">
        <v>21</v>
      </c>
      <c r="B12" s="9">
        <v>524428</v>
      </c>
      <c r="C12" s="9">
        <v>527193</v>
      </c>
      <c r="D12" s="10"/>
      <c r="E12" s="9">
        <v>59766</v>
      </c>
      <c r="F12" s="9">
        <v>59808</v>
      </c>
      <c r="G12" s="10"/>
      <c r="H12" s="9">
        <v>314471</v>
      </c>
      <c r="I12" s="9">
        <v>314949</v>
      </c>
      <c r="J12" t="s">
        <v>22</v>
      </c>
      <c r="K12">
        <f>SUM(C12-B12+F12-E12+I12-H12)/2</f>
        <v>1642.5</v>
      </c>
      <c r="L12">
        <f>SUM(C12-B12+F12-E12+I12-H12)</f>
        <v>3285</v>
      </c>
      <c r="M12">
        <f>SUM(K12*0.04+K12)</f>
        <v>1708.2</v>
      </c>
    </row>
    <row r="13" spans="1:13" ht="34.5" customHeight="1" x14ac:dyDescent="0.2">
      <c r="A13" s="1" t="s">
        <v>23</v>
      </c>
      <c r="B13" s="9">
        <v>527224</v>
      </c>
      <c r="C13" s="9">
        <v>528165</v>
      </c>
      <c r="D13" s="10"/>
      <c r="E13" s="9">
        <v>59824</v>
      </c>
      <c r="F13" s="9">
        <v>59847</v>
      </c>
      <c r="G13" s="10"/>
      <c r="H13" s="9">
        <v>315012</v>
      </c>
      <c r="I13" s="9">
        <v>315288</v>
      </c>
      <c r="J13" t="s">
        <v>24</v>
      </c>
      <c r="K13">
        <f>SUM(C13-B13+F13-E13+I13-H13)/2</f>
        <v>620</v>
      </c>
      <c r="L13">
        <f>SUM(C13-B13+F13-E13+I13-H13)</f>
        <v>1240</v>
      </c>
      <c r="M13">
        <f>SUM(K13*0.04+K13)</f>
        <v>644.79999999999995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41568</v>
      </c>
      <c r="C3" s="2">
        <v>41572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528753</v>
      </c>
      <c r="C9" s="9">
        <v>531147</v>
      </c>
      <c r="D9" s="10"/>
      <c r="E9" s="9">
        <v>59866</v>
      </c>
      <c r="F9" s="9">
        <v>59920</v>
      </c>
      <c r="G9" s="10"/>
      <c r="H9" s="9">
        <v>315348</v>
      </c>
      <c r="I9" s="9">
        <v>315712</v>
      </c>
      <c r="J9" t="s">
        <v>16</v>
      </c>
      <c r="K9">
        <f>SUM(C9-B9+F9-E9+I9-H9)/2</f>
        <v>1406</v>
      </c>
      <c r="L9">
        <f>SUM(C9-B9+F9-E9+I9-H9)</f>
        <v>2812</v>
      </c>
      <c r="M9">
        <f>SUM(K9*0.04+K9)</f>
        <v>1462.24</v>
      </c>
    </row>
    <row r="10" spans="1:13" ht="34.5" customHeight="1" x14ac:dyDescent="0.2">
      <c r="A10" s="1" t="s">
        <v>17</v>
      </c>
      <c r="B10" s="9">
        <v>531196</v>
      </c>
      <c r="C10" s="9">
        <v>534339</v>
      </c>
      <c r="D10" s="10"/>
      <c r="E10" s="9">
        <v>59936</v>
      </c>
      <c r="F10" s="9">
        <v>60000</v>
      </c>
      <c r="G10" s="10"/>
      <c r="H10" s="9">
        <v>315788</v>
      </c>
      <c r="I10" s="9">
        <v>316277</v>
      </c>
      <c r="J10" t="s">
        <v>18</v>
      </c>
      <c r="K10">
        <f>SUM(C10-B10+F10-E10+I10-H10)/2</f>
        <v>1848</v>
      </c>
      <c r="L10">
        <f>SUM(C10-B10+F10-E10+I10-H10)</f>
        <v>3696</v>
      </c>
      <c r="M10">
        <f>SUM(K10*0.04+K10)</f>
        <v>1921.92</v>
      </c>
    </row>
    <row r="11" spans="1:13" ht="34.5" customHeight="1" x14ac:dyDescent="0.2">
      <c r="A11" s="1" t="s">
        <v>19</v>
      </c>
      <c r="B11" s="9">
        <v>534377</v>
      </c>
      <c r="C11" s="9">
        <v>536737</v>
      </c>
      <c r="D11" s="10"/>
      <c r="E11" s="9">
        <v>60028</v>
      </c>
      <c r="F11" s="9">
        <v>60076</v>
      </c>
      <c r="G11" s="10"/>
      <c r="H11" s="9">
        <v>316349</v>
      </c>
      <c r="I11" s="9">
        <v>316767</v>
      </c>
      <c r="J11" t="s">
        <v>20</v>
      </c>
      <c r="K11">
        <f>SUM(C11-B11+F11-E11+I11-H11)/2</f>
        <v>1413</v>
      </c>
      <c r="L11">
        <f>SUM(C11-B11+F11-E11+I11-H11)</f>
        <v>2826</v>
      </c>
      <c r="M11">
        <f>SUM(K11*0.04+K11)</f>
        <v>1469.52</v>
      </c>
    </row>
    <row r="12" spans="1:13" ht="34.5" customHeight="1" x14ac:dyDescent="0.2">
      <c r="A12" s="1" t="s">
        <v>21</v>
      </c>
      <c r="B12" s="9">
        <v>536772</v>
      </c>
      <c r="C12" s="9">
        <v>539403</v>
      </c>
      <c r="D12" s="10"/>
      <c r="E12" s="9">
        <v>60098</v>
      </c>
      <c r="F12" s="9">
        <v>60141</v>
      </c>
      <c r="G12" s="10"/>
      <c r="H12" s="9">
        <v>316824</v>
      </c>
      <c r="I12" s="9">
        <v>317239</v>
      </c>
      <c r="J12" t="s">
        <v>22</v>
      </c>
      <c r="K12">
        <f>SUM(C12-B12+F12-E12+I12-H12)/2</f>
        <v>1544.5</v>
      </c>
      <c r="L12">
        <f>SUM(C12-B12+F12-E12+I12-H12)</f>
        <v>3089</v>
      </c>
      <c r="M12">
        <f>SUM(K12*0.04+K12)</f>
        <v>1606.28</v>
      </c>
    </row>
    <row r="13" spans="1:13" ht="34.5" customHeight="1" x14ac:dyDescent="0.2">
      <c r="A13" s="1" t="s">
        <v>23</v>
      </c>
      <c r="B13" s="9">
        <v>539440</v>
      </c>
      <c r="C13" s="9">
        <v>540530</v>
      </c>
      <c r="D13" s="10"/>
      <c r="E13" s="9">
        <v>60152</v>
      </c>
      <c r="F13" s="9">
        <v>60191</v>
      </c>
      <c r="G13" s="10"/>
      <c r="H13" s="9">
        <v>317310</v>
      </c>
      <c r="I13" s="9">
        <v>317481</v>
      </c>
      <c r="J13" t="s">
        <v>24</v>
      </c>
      <c r="K13">
        <f>SUM(C13-B13+F13-E13+I13-H13)/2</f>
        <v>650</v>
      </c>
      <c r="L13">
        <f>SUM(C13-B13+F13-E13+I13-H13)</f>
        <v>1300</v>
      </c>
      <c r="M13">
        <f>SUM(K13*0.04+K13)</f>
        <v>676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41134</v>
      </c>
      <c r="C3" s="2">
        <v>41138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987359</v>
      </c>
      <c r="C9" s="7">
        <v>988656</v>
      </c>
      <c r="E9" s="7">
        <v>49757</v>
      </c>
      <c r="F9" s="7">
        <v>49772</v>
      </c>
      <c r="H9" s="7">
        <v>234387</v>
      </c>
      <c r="I9" s="7">
        <v>234473</v>
      </c>
      <c r="J9" t="s">
        <v>16</v>
      </c>
      <c r="K9">
        <f>SUM(C9-B9+F9-E9+I9-H9)/2</f>
        <v>699</v>
      </c>
      <c r="L9">
        <f>SUM(C9-B9+F9-E9+I9-H9)</f>
        <v>1398</v>
      </c>
      <c r="M9">
        <f>SUM(K9*0.04+K9)</f>
        <v>726.96</v>
      </c>
    </row>
    <row r="10" spans="1:13" ht="34.5" customHeight="1" x14ac:dyDescent="0.2">
      <c r="A10" s="1" t="s">
        <v>17</v>
      </c>
      <c r="B10" s="7">
        <v>988680</v>
      </c>
      <c r="C10" s="7">
        <v>989818</v>
      </c>
      <c r="E10" s="7">
        <v>49780</v>
      </c>
      <c r="F10" s="7">
        <v>49789</v>
      </c>
      <c r="H10" s="7">
        <v>234500</v>
      </c>
      <c r="I10" s="7">
        <v>234638</v>
      </c>
      <c r="J10" t="s">
        <v>18</v>
      </c>
      <c r="K10">
        <f>SUM(C10-B10+F10-E10+I10-H10)/2</f>
        <v>642.5</v>
      </c>
      <c r="L10">
        <f>SUM(C10-B10+F10-E10+I10-H10)</f>
        <v>1285</v>
      </c>
      <c r="M10">
        <f>SUM(K10*0.04+K10)</f>
        <v>668.2</v>
      </c>
    </row>
    <row r="11" spans="1:13" ht="34.5" customHeight="1" x14ac:dyDescent="0.2">
      <c r="A11" s="1" t="s">
        <v>19</v>
      </c>
      <c r="B11" s="9">
        <v>989842</v>
      </c>
      <c r="C11" s="9">
        <v>990787</v>
      </c>
      <c r="E11" s="9">
        <v>49798</v>
      </c>
      <c r="F11" s="9">
        <v>49801</v>
      </c>
      <c r="H11" s="9">
        <v>234680</v>
      </c>
      <c r="I11" s="9">
        <v>234783</v>
      </c>
      <c r="J11" t="s">
        <v>20</v>
      </c>
      <c r="K11">
        <f>SUM(C11-B11+F11-E11+I11-H11)/2</f>
        <v>525.5</v>
      </c>
      <c r="L11">
        <f>SUM(C11-B11+F11-E11+I11-H11)</f>
        <v>1051</v>
      </c>
      <c r="M11">
        <f>SUM(K11*0.04+K11)</f>
        <v>546.52</v>
      </c>
    </row>
    <row r="12" spans="1:13" ht="34.5" customHeight="1" x14ac:dyDescent="0.2">
      <c r="A12" s="1" t="s">
        <v>21</v>
      </c>
      <c r="B12" s="7">
        <v>990821</v>
      </c>
      <c r="C12" s="7">
        <v>991675</v>
      </c>
      <c r="E12" s="7">
        <v>49814</v>
      </c>
      <c r="F12" s="7">
        <v>49818</v>
      </c>
      <c r="H12" s="7">
        <v>234810</v>
      </c>
      <c r="I12" s="7">
        <v>234892</v>
      </c>
      <c r="J12" t="s">
        <v>22</v>
      </c>
      <c r="K12">
        <f>SUM(C12-B12+F12-E12+I12-H12)/2</f>
        <v>470</v>
      </c>
      <c r="L12">
        <f>SUM(C12-B12+F12-E12+I12-H12)</f>
        <v>940</v>
      </c>
      <c r="M12">
        <f>SUM(K12*0.04+K12)</f>
        <v>488.8</v>
      </c>
    </row>
    <row r="13" spans="1:13" ht="34.5" customHeight="1" x14ac:dyDescent="0.2">
      <c r="A13" s="1" t="s">
        <v>23</v>
      </c>
      <c r="B13" s="7">
        <v>991701</v>
      </c>
      <c r="C13" s="7">
        <v>992158</v>
      </c>
      <c r="E13" s="7">
        <v>49826</v>
      </c>
      <c r="F13" s="7">
        <v>49832</v>
      </c>
      <c r="H13" s="7">
        <v>234922</v>
      </c>
      <c r="I13" s="7">
        <v>234963</v>
      </c>
      <c r="J13" t="s">
        <v>24</v>
      </c>
      <c r="K13">
        <f>SUM(C13-B13+F13-E13+I13-H13)/2</f>
        <v>252</v>
      </c>
      <c r="L13">
        <f>SUM(C13-B13+F13-E13+I13-H13)</f>
        <v>504</v>
      </c>
      <c r="M13">
        <f>SUM(K13*0.04+K13)</f>
        <v>262.08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3" sqref="H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41575</v>
      </c>
      <c r="C3" s="2">
        <v>41579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541115</v>
      </c>
      <c r="C9" s="9">
        <v>543457</v>
      </c>
      <c r="D9" s="10"/>
      <c r="E9" s="9">
        <v>60201</v>
      </c>
      <c r="F9" s="9">
        <v>60230</v>
      </c>
      <c r="G9" s="10"/>
      <c r="H9" s="9">
        <v>317533</v>
      </c>
      <c r="I9" s="9">
        <v>317945</v>
      </c>
      <c r="J9" t="s">
        <v>16</v>
      </c>
      <c r="K9">
        <f>SUM(C9-B9+F9-E9+I9-H9)/2</f>
        <v>1391.5</v>
      </c>
      <c r="L9">
        <f>SUM(C9-B9+F9-E9+I9-H9)</f>
        <v>2783</v>
      </c>
      <c r="M9">
        <f>SUM(K9*0.04+K9)</f>
        <v>1447.16</v>
      </c>
    </row>
    <row r="10" spans="1:13" ht="34.5" customHeight="1" x14ac:dyDescent="0.2">
      <c r="A10" s="1" t="s">
        <v>17</v>
      </c>
      <c r="B10" s="9">
        <v>543502</v>
      </c>
      <c r="C10" s="9">
        <v>546615</v>
      </c>
      <c r="D10" s="10"/>
      <c r="E10" s="9">
        <v>60238</v>
      </c>
      <c r="F10" s="9">
        <v>60308</v>
      </c>
      <c r="G10" s="10"/>
      <c r="H10" s="9">
        <v>318003</v>
      </c>
      <c r="I10" s="9">
        <v>318424</v>
      </c>
      <c r="J10" t="s">
        <v>18</v>
      </c>
      <c r="K10">
        <f>SUM(C10-B10+F10-E10+I10-H10)/2</f>
        <v>1802</v>
      </c>
      <c r="L10">
        <f>SUM(C10-B10+F10-E10+I10-H10)</f>
        <v>3604</v>
      </c>
      <c r="M10">
        <f>SUM(K10*0.04+K10)</f>
        <v>1874.08</v>
      </c>
    </row>
    <row r="11" spans="1:13" ht="34.5" customHeight="1" x14ac:dyDescent="0.2">
      <c r="A11" s="1" t="s">
        <v>19</v>
      </c>
      <c r="B11" s="9">
        <v>546653</v>
      </c>
      <c r="C11" s="9">
        <v>548982</v>
      </c>
      <c r="D11" s="10"/>
      <c r="E11" s="9">
        <v>60313</v>
      </c>
      <c r="F11" s="9">
        <v>60350</v>
      </c>
      <c r="G11" s="10"/>
      <c r="H11" s="9">
        <v>318506</v>
      </c>
      <c r="I11" s="9">
        <v>318867</v>
      </c>
      <c r="J11" t="s">
        <v>20</v>
      </c>
      <c r="K11">
        <f>SUM(C11-B11+F11-E11+I11-H11)/2</f>
        <v>1363.5</v>
      </c>
      <c r="L11">
        <f>SUM(C11-B11+F11-E11+I11-H11)</f>
        <v>2727</v>
      </c>
      <c r="M11">
        <f>SUM(K11*0.04+K11)</f>
        <v>1418.04</v>
      </c>
    </row>
    <row r="12" spans="1:13" ht="34.5" customHeight="1" x14ac:dyDescent="0.2">
      <c r="A12" s="1" t="s">
        <v>21</v>
      </c>
      <c r="B12" s="9">
        <v>549028</v>
      </c>
      <c r="C12" s="9">
        <v>551491</v>
      </c>
      <c r="D12" s="10"/>
      <c r="E12" s="9">
        <v>60358</v>
      </c>
      <c r="F12" s="9">
        <v>60431</v>
      </c>
      <c r="G12" s="10"/>
      <c r="H12" s="9">
        <v>318940</v>
      </c>
      <c r="I12" s="9">
        <v>319358</v>
      </c>
      <c r="J12" t="s">
        <v>22</v>
      </c>
      <c r="K12">
        <f>SUM(C12-B12+F12-E12+I12-H12)/2</f>
        <v>1477</v>
      </c>
      <c r="L12">
        <f>SUM(C12-B12+F12-E12+I12-H12)</f>
        <v>2954</v>
      </c>
      <c r="M12">
        <f>SUM(K12*0.04+K12)</f>
        <v>1536.08</v>
      </c>
    </row>
    <row r="13" spans="1:13" ht="34.5" customHeight="1" x14ac:dyDescent="0.2">
      <c r="A13" s="1" t="s">
        <v>23</v>
      </c>
      <c r="B13" s="9">
        <v>551531</v>
      </c>
      <c r="C13" s="9">
        <v>552427</v>
      </c>
      <c r="D13" s="10"/>
      <c r="E13" s="9">
        <v>60451</v>
      </c>
      <c r="F13" s="9">
        <v>60477</v>
      </c>
      <c r="G13" s="10"/>
      <c r="H13" s="9">
        <v>319407</v>
      </c>
      <c r="I13" s="9">
        <v>319599</v>
      </c>
      <c r="J13" t="s">
        <v>24</v>
      </c>
      <c r="K13">
        <f>SUM(C13-B13+F13-E13+I13-H13)/2</f>
        <v>557</v>
      </c>
      <c r="L13">
        <f>SUM(C13-B13+F13-E13+I13-H13)</f>
        <v>1114</v>
      </c>
      <c r="M13">
        <f>SUM(K13*0.04+K13)</f>
        <v>579.28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41582</v>
      </c>
      <c r="C3" s="2">
        <v>41586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552924</v>
      </c>
      <c r="C9" s="9">
        <v>555235</v>
      </c>
      <c r="D9" s="10"/>
      <c r="E9" s="9">
        <v>60490</v>
      </c>
      <c r="F9" s="9">
        <v>60521</v>
      </c>
      <c r="G9" s="10"/>
      <c r="H9" s="9">
        <v>319657</v>
      </c>
      <c r="I9" s="9">
        <v>319992</v>
      </c>
      <c r="J9" t="s">
        <v>16</v>
      </c>
      <c r="K9">
        <f>SUM(C9-B9+F9-E9+I9-H9)/2</f>
        <v>1338.5</v>
      </c>
      <c r="L9">
        <f>SUM(C9-B9+F9-E9+I9-H9)</f>
        <v>2677</v>
      </c>
      <c r="M9">
        <f>SUM(K9*0.04+K9)</f>
        <v>1392.04</v>
      </c>
    </row>
    <row r="10" spans="1:13" ht="34.5" customHeight="1" x14ac:dyDescent="0.2">
      <c r="A10" s="1" t="s">
        <v>17</v>
      </c>
      <c r="B10" s="9">
        <v>555281</v>
      </c>
      <c r="C10" s="9">
        <v>558102</v>
      </c>
      <c r="D10" s="10"/>
      <c r="E10" s="9">
        <v>60524</v>
      </c>
      <c r="F10" s="9">
        <v>60578</v>
      </c>
      <c r="G10" s="10"/>
      <c r="H10" s="9">
        <v>320048</v>
      </c>
      <c r="I10" s="9">
        <v>320498</v>
      </c>
      <c r="J10" t="s">
        <v>18</v>
      </c>
      <c r="K10">
        <f>SUM(C10-B10+F10-E10+I10-H10)/2</f>
        <v>1662.5</v>
      </c>
      <c r="L10">
        <f>SUM(C10-B10+F10-E10+I10-H10)</f>
        <v>3325</v>
      </c>
      <c r="M10">
        <f>SUM(K10*0.04+K10)</f>
        <v>1729</v>
      </c>
    </row>
    <row r="11" spans="1:13" ht="34.5" customHeight="1" x14ac:dyDescent="0.2">
      <c r="A11" s="1" t="s">
        <v>19</v>
      </c>
      <c r="B11" s="9">
        <v>558121</v>
      </c>
      <c r="C11" s="9">
        <v>560622</v>
      </c>
      <c r="D11" s="10"/>
      <c r="E11" s="9">
        <v>60581</v>
      </c>
      <c r="F11" s="9">
        <v>60614</v>
      </c>
      <c r="G11" s="10"/>
      <c r="H11" s="9">
        <v>320578</v>
      </c>
      <c r="I11" s="9">
        <v>320985</v>
      </c>
      <c r="J11" t="s">
        <v>20</v>
      </c>
      <c r="K11">
        <f>SUM(C11-B11+F11-E11+I11-H11)/2</f>
        <v>1470.5</v>
      </c>
      <c r="L11">
        <f>SUM(C11-B11+F11-E11+I11-H11)</f>
        <v>2941</v>
      </c>
      <c r="M11">
        <f>SUM(K11*0.04+K11)</f>
        <v>1529.32</v>
      </c>
    </row>
    <row r="12" spans="1:13" ht="34.5" customHeight="1" x14ac:dyDescent="0.2">
      <c r="A12" s="1" t="s">
        <v>21</v>
      </c>
      <c r="B12" s="9">
        <v>560660</v>
      </c>
      <c r="C12" s="9">
        <v>563207</v>
      </c>
      <c r="D12" s="10"/>
      <c r="E12" s="9">
        <v>60626</v>
      </c>
      <c r="F12" s="9">
        <v>60670</v>
      </c>
      <c r="G12" s="10"/>
      <c r="H12" s="9">
        <v>321031</v>
      </c>
      <c r="I12" s="9">
        <v>321373</v>
      </c>
      <c r="J12" t="s">
        <v>22</v>
      </c>
      <c r="K12">
        <f>SUM(C12-B12+F12-E12+I12-H12)/2</f>
        <v>1466.5</v>
      </c>
      <c r="L12">
        <f>SUM(C12-B12+F12-E12+I12-H12)</f>
        <v>2933</v>
      </c>
      <c r="M12">
        <f>SUM(K12*0.04+K12)</f>
        <v>1525.16</v>
      </c>
    </row>
    <row r="13" spans="1:13" ht="34.5" customHeight="1" x14ac:dyDescent="0.2">
      <c r="A13" s="1" t="s">
        <v>23</v>
      </c>
      <c r="B13" s="9">
        <v>563236</v>
      </c>
      <c r="C13" s="9">
        <v>564096</v>
      </c>
      <c r="D13" s="10"/>
      <c r="E13" s="9">
        <v>60279</v>
      </c>
      <c r="F13" s="9">
        <v>60700</v>
      </c>
      <c r="G13" s="10"/>
      <c r="H13" s="9">
        <v>321444</v>
      </c>
      <c r="I13" s="9">
        <v>321543</v>
      </c>
      <c r="J13" t="s">
        <v>24</v>
      </c>
      <c r="K13">
        <f>SUM(C13-B13+F13-E13+I13-H13)/2</f>
        <v>690</v>
      </c>
      <c r="L13">
        <f>SUM(C13-B13+F13-E13+I13-H13)</f>
        <v>1380</v>
      </c>
      <c r="M13">
        <f>SUM(K13*0.04+K13)</f>
        <v>717.6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3" sqref="I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41589</v>
      </c>
      <c r="C3" s="2">
        <v>41593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9">
        <v>564619</v>
      </c>
      <c r="C10" s="9">
        <v>567437</v>
      </c>
      <c r="D10" s="10"/>
      <c r="E10" s="9">
        <v>60707</v>
      </c>
      <c r="F10" s="9">
        <v>60750</v>
      </c>
      <c r="G10" s="10"/>
      <c r="H10" s="9">
        <v>321655</v>
      </c>
      <c r="I10" s="9">
        <v>322098</v>
      </c>
      <c r="J10" t="s">
        <v>18</v>
      </c>
      <c r="K10">
        <f>SUM(C10-B10+F10-E10+I10-H10)/2</f>
        <v>1652</v>
      </c>
      <c r="L10">
        <f>SUM(C10-B10+F10-E10+I10-H10)</f>
        <v>3304</v>
      </c>
      <c r="M10">
        <f>SUM(K10*0.04+K10)</f>
        <v>1718.08</v>
      </c>
    </row>
    <row r="11" spans="1:13" ht="34.5" customHeight="1" x14ac:dyDescent="0.2">
      <c r="A11" s="1" t="s">
        <v>19</v>
      </c>
      <c r="B11" s="9">
        <v>567469</v>
      </c>
      <c r="C11" s="9">
        <v>569980</v>
      </c>
      <c r="D11" s="10"/>
      <c r="E11" s="9">
        <v>60766</v>
      </c>
      <c r="F11" s="9">
        <v>60799</v>
      </c>
      <c r="G11" s="10"/>
      <c r="H11" s="9">
        <v>322176</v>
      </c>
      <c r="I11" s="9">
        <v>322493</v>
      </c>
      <c r="J11" t="s">
        <v>20</v>
      </c>
      <c r="K11">
        <f>SUM(C11-B11+F11-E11+I11-H11)/2</f>
        <v>1430.5</v>
      </c>
      <c r="L11">
        <f>SUM(C11-B11+F11-E11+I11-H11)</f>
        <v>2861</v>
      </c>
      <c r="M11">
        <f>SUM(K11*0.04+K11)</f>
        <v>1487.72</v>
      </c>
    </row>
    <row r="12" spans="1:13" ht="34.5" customHeight="1" x14ac:dyDescent="0.2">
      <c r="A12" s="1" t="s">
        <v>21</v>
      </c>
      <c r="B12" s="9">
        <v>570011</v>
      </c>
      <c r="C12" s="9">
        <v>572622</v>
      </c>
      <c r="D12" s="10"/>
      <c r="E12" s="9">
        <v>60801</v>
      </c>
      <c r="F12" s="9">
        <v>60835</v>
      </c>
      <c r="G12" s="10"/>
      <c r="H12" s="9">
        <v>322555</v>
      </c>
      <c r="I12" s="9">
        <v>322981</v>
      </c>
      <c r="J12" t="s">
        <v>22</v>
      </c>
      <c r="K12">
        <f>SUM(C12-B12+F12-E12+I12-H12)/2</f>
        <v>1535.5</v>
      </c>
      <c r="L12">
        <f>SUM(C12-B12+F12-E12+I12-H12)</f>
        <v>3071</v>
      </c>
      <c r="M12">
        <f>SUM(K12*0.04+K12)</f>
        <v>1596.92</v>
      </c>
    </row>
    <row r="13" spans="1:13" ht="34.5" customHeight="1" x14ac:dyDescent="0.2">
      <c r="A13" s="1" t="s">
        <v>23</v>
      </c>
      <c r="B13" s="9">
        <v>572644</v>
      </c>
      <c r="C13" s="9">
        <v>573629</v>
      </c>
      <c r="D13" s="10"/>
      <c r="E13" s="9">
        <v>60843</v>
      </c>
      <c r="F13" s="9">
        <v>60867</v>
      </c>
      <c r="G13" s="10"/>
      <c r="H13" s="9">
        <v>323049</v>
      </c>
      <c r="I13" s="9">
        <v>323287</v>
      </c>
      <c r="J13" t="s">
        <v>24</v>
      </c>
      <c r="K13">
        <f>SUM(C13-B13+F13-E13+I13-H13)/2</f>
        <v>623.5</v>
      </c>
      <c r="L13">
        <f>SUM(C13-B13+F13-E13+I13-H13)</f>
        <v>1247</v>
      </c>
      <c r="M13">
        <f>SUM(K13*0.04+K13)</f>
        <v>648.44000000000005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41596</v>
      </c>
      <c r="C3" s="2">
        <v>41600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574264</v>
      </c>
      <c r="C9" s="9">
        <v>576666</v>
      </c>
      <c r="D9" s="10"/>
      <c r="E9" s="9">
        <v>60875</v>
      </c>
      <c r="F9" s="9">
        <v>60915</v>
      </c>
      <c r="G9" s="10"/>
      <c r="H9" s="9">
        <v>323372</v>
      </c>
      <c r="I9" s="9">
        <v>323683</v>
      </c>
      <c r="J9" t="s">
        <v>16</v>
      </c>
      <c r="K9">
        <f>SUM(C9-B9+F9-E9+I9-H9)/2</f>
        <v>1376.5</v>
      </c>
      <c r="L9">
        <f>SUM(C9-B9+F9-E9+I9-H9)</f>
        <v>2753</v>
      </c>
      <c r="M9">
        <f>SUM(K9*0.04+K9)</f>
        <v>1431.56</v>
      </c>
    </row>
    <row r="10" spans="1:13" ht="34.5" customHeight="1" x14ac:dyDescent="0.2">
      <c r="A10" s="1" t="s">
        <v>17</v>
      </c>
      <c r="B10" s="9">
        <v>576722</v>
      </c>
      <c r="C10" s="9">
        <v>579646</v>
      </c>
      <c r="D10" s="10"/>
      <c r="E10" s="9">
        <v>60919</v>
      </c>
      <c r="F10" s="9">
        <v>60954</v>
      </c>
      <c r="G10" s="10"/>
      <c r="H10" s="9">
        <v>323735</v>
      </c>
      <c r="I10" s="9">
        <v>324123</v>
      </c>
      <c r="J10" t="s">
        <v>18</v>
      </c>
      <c r="K10">
        <f>SUM(C10-B10+F10-E10+I10-H10)/2</f>
        <v>1673.5</v>
      </c>
      <c r="L10">
        <f>SUM(C10-B10+F10-E10+I10-H10)</f>
        <v>3347</v>
      </c>
      <c r="M10">
        <f>SUM(K10*0.04+K10)</f>
        <v>1740.44</v>
      </c>
    </row>
    <row r="11" spans="1:13" ht="34.5" customHeight="1" x14ac:dyDescent="0.2">
      <c r="A11" s="1" t="s">
        <v>19</v>
      </c>
      <c r="B11" s="9">
        <v>579670</v>
      </c>
      <c r="C11" s="9">
        <v>582311</v>
      </c>
      <c r="D11" s="10"/>
      <c r="E11" s="9">
        <v>60972</v>
      </c>
      <c r="F11" s="9">
        <v>61030</v>
      </c>
      <c r="G11" s="10"/>
      <c r="H11" s="9">
        <v>324190</v>
      </c>
      <c r="I11" s="9">
        <v>324574</v>
      </c>
      <c r="J11" t="s">
        <v>20</v>
      </c>
      <c r="K11">
        <f>SUM(C11-B11+F11-E11+I11-H11)/2</f>
        <v>1541.5</v>
      </c>
      <c r="L11">
        <f>SUM(C11-B11+F11-E11+I11-H11)</f>
        <v>3083</v>
      </c>
      <c r="M11">
        <f>SUM(K11*0.04+K11)</f>
        <v>1603.16</v>
      </c>
    </row>
    <row r="12" spans="1:13" ht="34.5" customHeight="1" x14ac:dyDescent="0.2">
      <c r="A12" s="1" t="s">
        <v>21</v>
      </c>
      <c r="B12" s="9">
        <v>582348</v>
      </c>
      <c r="C12" s="9">
        <v>585190</v>
      </c>
      <c r="D12" s="10"/>
      <c r="E12" s="9">
        <v>61042</v>
      </c>
      <c r="F12" s="9">
        <v>61082</v>
      </c>
      <c r="G12" s="10"/>
      <c r="H12" s="9">
        <v>324680</v>
      </c>
      <c r="I12" s="9">
        <v>325147</v>
      </c>
      <c r="J12" t="s">
        <v>22</v>
      </c>
      <c r="K12">
        <f>SUM(C12-B12+F12-E12+I12-H12)/2</f>
        <v>1674.5</v>
      </c>
      <c r="L12">
        <f>SUM(C12-B12+F12-E12+I12-H12)</f>
        <v>3349</v>
      </c>
      <c r="M12">
        <f>SUM(K12*0.04+K12)</f>
        <v>1741.48</v>
      </c>
    </row>
    <row r="13" spans="1:13" ht="34.5" customHeight="1" x14ac:dyDescent="0.2">
      <c r="A13" s="1" t="s">
        <v>23</v>
      </c>
      <c r="B13" s="9">
        <v>585285</v>
      </c>
      <c r="C13" s="9">
        <v>586208</v>
      </c>
      <c r="D13" s="10"/>
      <c r="E13" s="9">
        <v>61084</v>
      </c>
      <c r="F13" s="9">
        <v>61104</v>
      </c>
      <c r="G13" s="10"/>
      <c r="H13" s="9">
        <v>325225</v>
      </c>
      <c r="I13" s="9">
        <v>325425</v>
      </c>
      <c r="J13" t="s">
        <v>24</v>
      </c>
      <c r="K13">
        <f>SUM(C13-B13+F13-E13+I13-H13)/2</f>
        <v>571.5</v>
      </c>
      <c r="L13">
        <f>SUM(C13-B13+F13-E13+I13-H13)</f>
        <v>1143</v>
      </c>
      <c r="M13">
        <f>SUM(K13*0.04+K13)</f>
        <v>594.36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41603</v>
      </c>
      <c r="C3" s="2">
        <v>41607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586943</v>
      </c>
      <c r="C9" s="9">
        <v>589360</v>
      </c>
      <c r="D9" s="10"/>
      <c r="E9" s="9">
        <v>61118</v>
      </c>
      <c r="F9" s="9">
        <v>61153</v>
      </c>
      <c r="G9" s="10"/>
      <c r="H9" s="9">
        <v>325507</v>
      </c>
      <c r="I9" s="9">
        <v>325915</v>
      </c>
      <c r="J9" t="s">
        <v>16</v>
      </c>
      <c r="K9">
        <f>SUM(C9-B9+F9-E9+I9-H9)/2</f>
        <v>1430</v>
      </c>
      <c r="L9">
        <f>SUM(C9-B9+F9-E9+I9-H9)</f>
        <v>2860</v>
      </c>
      <c r="M9">
        <f>SUM(K9*0.04+K9)</f>
        <v>1487.2</v>
      </c>
    </row>
    <row r="10" spans="1:13" ht="34.5" customHeight="1" x14ac:dyDescent="0.2">
      <c r="A10" s="1" t="s">
        <v>17</v>
      </c>
      <c r="B10" s="9">
        <v>589380</v>
      </c>
      <c r="C10" s="9">
        <v>592471</v>
      </c>
      <c r="D10" s="10"/>
      <c r="E10" s="9">
        <v>61160</v>
      </c>
      <c r="F10" s="9">
        <v>61195</v>
      </c>
      <c r="G10" s="10"/>
      <c r="H10" s="9">
        <v>325977</v>
      </c>
      <c r="I10" s="9">
        <v>326373</v>
      </c>
      <c r="J10" t="s">
        <v>18</v>
      </c>
      <c r="K10">
        <f>SUM(C10-B10+F10-E10+I10-H10)/2</f>
        <v>1761</v>
      </c>
      <c r="L10">
        <f>SUM(C10-B10+F10-E10+I10-H10)</f>
        <v>3522</v>
      </c>
      <c r="M10">
        <f>SUM(K10*0.04+K10)</f>
        <v>1831.44</v>
      </c>
    </row>
    <row r="11" spans="1:13" ht="34.5" customHeight="1" x14ac:dyDescent="0.2">
      <c r="A11" s="1" t="s">
        <v>19</v>
      </c>
      <c r="B11" s="9">
        <v>592595</v>
      </c>
      <c r="C11" s="9">
        <v>594178</v>
      </c>
      <c r="D11" s="10"/>
      <c r="E11" s="9">
        <v>61203</v>
      </c>
      <c r="F11" s="9">
        <v>61229</v>
      </c>
      <c r="G11" s="10"/>
      <c r="H11" s="9">
        <v>326434</v>
      </c>
      <c r="I11" s="9">
        <v>326673</v>
      </c>
      <c r="J11" t="s">
        <v>20</v>
      </c>
      <c r="K11">
        <f>SUM(C11-B11+F11-E11+I11-H11)/2</f>
        <v>924</v>
      </c>
      <c r="L11">
        <f>SUM(C11-B11+F11-E11+I11-H11)</f>
        <v>1848</v>
      </c>
      <c r="M11">
        <f>SUM(K11*0.04+K11)</f>
        <v>960.96</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41610</v>
      </c>
      <c r="C3" s="2">
        <v>41614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594204</v>
      </c>
      <c r="C9" s="9">
        <v>596816</v>
      </c>
      <c r="D9" s="10"/>
      <c r="E9" s="9">
        <v>61239</v>
      </c>
      <c r="F9" s="9">
        <v>61285</v>
      </c>
      <c r="G9" s="10"/>
      <c r="H9" s="9">
        <v>326717</v>
      </c>
      <c r="I9" s="9">
        <v>327100</v>
      </c>
      <c r="J9" t="s">
        <v>16</v>
      </c>
      <c r="K9">
        <f>SUM(C9-B9+F9-E9+I9-H9)/2</f>
        <v>1520.5</v>
      </c>
      <c r="L9">
        <f>SUM(C9-B9+F9-E9+I9-H9)</f>
        <v>3041</v>
      </c>
      <c r="M9">
        <f>SUM(K9*0.04+K9)</f>
        <v>1581.32</v>
      </c>
    </row>
    <row r="10" spans="1:13" ht="34.5" customHeight="1" x14ac:dyDescent="0.2">
      <c r="A10" s="1" t="s">
        <v>17</v>
      </c>
      <c r="B10" s="9">
        <v>596862</v>
      </c>
      <c r="C10" s="9">
        <v>600116</v>
      </c>
      <c r="D10" s="10"/>
      <c r="E10" s="9">
        <v>61295</v>
      </c>
      <c r="F10" s="9">
        <v>61343</v>
      </c>
      <c r="G10" s="10"/>
      <c r="H10" s="9">
        <v>327190</v>
      </c>
      <c r="I10" s="9">
        <v>327675</v>
      </c>
      <c r="J10" t="s">
        <v>18</v>
      </c>
      <c r="K10">
        <f>SUM(C10-B10+F10-E10+I10-H10)/2</f>
        <v>1893.5</v>
      </c>
      <c r="L10">
        <f>SUM(C10-B10+F10-E10+I10-H10)</f>
        <v>3787</v>
      </c>
      <c r="M10">
        <f>SUM(K10*0.04+K10)</f>
        <v>1969.24</v>
      </c>
    </row>
    <row r="11" spans="1:13" ht="34.5" customHeight="1" x14ac:dyDescent="0.2">
      <c r="A11" s="1" t="s">
        <v>19</v>
      </c>
      <c r="B11" s="9">
        <v>600131</v>
      </c>
      <c r="C11" s="9">
        <v>602751</v>
      </c>
      <c r="D11" s="10"/>
      <c r="E11" s="9">
        <v>61351</v>
      </c>
      <c r="F11" s="9">
        <v>61416</v>
      </c>
      <c r="G11" s="10"/>
      <c r="H11" s="9">
        <v>327765</v>
      </c>
      <c r="I11" s="9">
        <v>328250</v>
      </c>
      <c r="J11" t="s">
        <v>20</v>
      </c>
      <c r="K11">
        <f>SUM(C11-B11+F11-E11+I11-H11)/2</f>
        <v>1585</v>
      </c>
      <c r="L11">
        <f>SUM(C11-B11+F11-E11+I11-H11)</f>
        <v>3170</v>
      </c>
      <c r="M11">
        <f>SUM(K11*0.04+K11)</f>
        <v>1648.4</v>
      </c>
    </row>
    <row r="12" spans="1:13" ht="34.5" customHeight="1" x14ac:dyDescent="0.2">
      <c r="A12" s="1" t="s">
        <v>21</v>
      </c>
      <c r="B12" s="9">
        <v>602802</v>
      </c>
      <c r="C12" s="9">
        <v>605016</v>
      </c>
      <c r="D12" s="10"/>
      <c r="E12" s="9">
        <v>61433</v>
      </c>
      <c r="F12" s="9">
        <v>61468</v>
      </c>
      <c r="G12" s="10"/>
      <c r="H12" s="9">
        <v>328403</v>
      </c>
      <c r="I12" s="9">
        <v>328860</v>
      </c>
      <c r="J12" t="s">
        <v>22</v>
      </c>
      <c r="K12">
        <f>SUM(C12-B12+F12-E12+I12-H12)/2</f>
        <v>1353</v>
      </c>
      <c r="L12">
        <f>SUM(C12-B12+F12-E12+I12-H12)</f>
        <v>2706</v>
      </c>
      <c r="M12">
        <f>SUM(K12*0.04+K12)</f>
        <v>1407.12</v>
      </c>
    </row>
    <row r="13" spans="1:13" ht="34.5" customHeight="1" x14ac:dyDescent="0.2">
      <c r="A13" s="1" t="s">
        <v>23</v>
      </c>
      <c r="B13" s="9">
        <v>605049</v>
      </c>
      <c r="C13" s="9">
        <v>605843</v>
      </c>
      <c r="D13" s="10"/>
      <c r="E13" s="9">
        <v>61481</v>
      </c>
      <c r="F13" s="9">
        <v>61490</v>
      </c>
      <c r="G13" s="10"/>
      <c r="H13" s="9">
        <v>328945</v>
      </c>
      <c r="I13" s="9">
        <v>329170</v>
      </c>
      <c r="J13" t="s">
        <v>24</v>
      </c>
      <c r="K13">
        <f>SUM(C13-B13+F13-E13+I13-H13)/2</f>
        <v>514</v>
      </c>
      <c r="L13">
        <f>SUM(C13-B13+F13-E13+I13-H13)</f>
        <v>1028</v>
      </c>
      <c r="M13">
        <f>SUM(K13*0.04+K13)</f>
        <v>534.55999999999995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41617</v>
      </c>
      <c r="C3" s="2">
        <v>41621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606526</v>
      </c>
      <c r="C9" s="9">
        <v>608215</v>
      </c>
      <c r="D9" s="10"/>
      <c r="E9" s="9">
        <v>61499</v>
      </c>
      <c r="F9" s="9">
        <v>61515</v>
      </c>
      <c r="G9" s="10"/>
      <c r="H9" s="9">
        <v>329400</v>
      </c>
      <c r="I9" s="9">
        <v>329572</v>
      </c>
      <c r="J9" t="s">
        <v>16</v>
      </c>
      <c r="K9">
        <f>SUM(C9-B9+F9-E9+I9-H9)/2</f>
        <v>938.5</v>
      </c>
      <c r="L9">
        <f>SUM(C9-B9+F9-E9+I9-H9)</f>
        <v>1877</v>
      </c>
      <c r="M9">
        <f>SUM(K9*0.04+K9)</f>
        <v>976.04</v>
      </c>
    </row>
    <row r="10" spans="1:13" ht="34.5" customHeight="1" x14ac:dyDescent="0.2">
      <c r="A10" s="1" t="s">
        <v>17</v>
      </c>
      <c r="B10" s="9">
        <v>608251</v>
      </c>
      <c r="C10" s="9">
        <v>609968</v>
      </c>
      <c r="D10" s="10"/>
      <c r="E10" s="9">
        <v>61517</v>
      </c>
      <c r="F10" s="9">
        <v>61533</v>
      </c>
      <c r="G10" s="10"/>
      <c r="H10" s="9">
        <v>329628</v>
      </c>
      <c r="I10" s="9">
        <v>329840</v>
      </c>
      <c r="J10" t="s">
        <v>18</v>
      </c>
      <c r="K10">
        <f>SUM(C10-B10+F10-E10+I10-H10)/2</f>
        <v>972.5</v>
      </c>
      <c r="L10">
        <f>SUM(C10-B10+F10-E10+I10-H10)</f>
        <v>1945</v>
      </c>
      <c r="M10">
        <f>SUM(K10*0.04+K10)</f>
        <v>1011.4</v>
      </c>
    </row>
    <row r="11" spans="1:13" ht="34.5" customHeight="1" x14ac:dyDescent="0.2">
      <c r="A11" s="1" t="s">
        <v>19</v>
      </c>
      <c r="B11" s="9">
        <v>609992</v>
      </c>
      <c r="C11" s="9">
        <v>611530</v>
      </c>
      <c r="D11" s="10"/>
      <c r="E11" s="9">
        <v>61540</v>
      </c>
      <c r="F11" s="9">
        <v>61563</v>
      </c>
      <c r="G11" s="10"/>
      <c r="H11" s="9">
        <v>329907</v>
      </c>
      <c r="I11" s="9">
        <v>330101</v>
      </c>
      <c r="J11" t="s">
        <v>20</v>
      </c>
      <c r="K11">
        <f>SUM(C11-B11+F11-E11+I11-H11)/2</f>
        <v>877.5</v>
      </c>
      <c r="L11">
        <f>SUM(C11-B11+F11-E11+I11-H11)</f>
        <v>1755</v>
      </c>
      <c r="M11">
        <f>SUM(K11*0.04+K11)</f>
        <v>912.6</v>
      </c>
    </row>
    <row r="12" spans="1:13" ht="34.5" customHeight="1" x14ac:dyDescent="0.2">
      <c r="A12" s="1" t="s">
        <v>21</v>
      </c>
      <c r="B12" s="9">
        <v>611561</v>
      </c>
      <c r="C12" s="9">
        <v>611876</v>
      </c>
      <c r="D12" s="10"/>
      <c r="E12" s="9">
        <v>61574</v>
      </c>
      <c r="F12" s="9">
        <v>61585</v>
      </c>
      <c r="G12" s="10"/>
      <c r="H12" s="9">
        <v>330161</v>
      </c>
      <c r="I12" s="9">
        <v>330230</v>
      </c>
      <c r="J12" t="s">
        <v>22</v>
      </c>
      <c r="K12">
        <f>SUM(C12-B12+F12-E12+I12-H12)/2</f>
        <v>197.5</v>
      </c>
      <c r="L12">
        <f>SUM(C12-B12+F12-E12+I12-H12)</f>
        <v>395</v>
      </c>
      <c r="M12">
        <f>SUM(K12*0.04+K12)</f>
        <v>205.4</v>
      </c>
    </row>
    <row r="13" spans="1:13" ht="34.5" customHeight="1" x14ac:dyDescent="0.2">
      <c r="A13" s="1" t="s">
        <v>23</v>
      </c>
      <c r="B13" s="9">
        <v>611924</v>
      </c>
      <c r="C13" s="9">
        <v>612196</v>
      </c>
      <c r="D13" s="10"/>
      <c r="E13" s="9">
        <v>61587</v>
      </c>
      <c r="F13" s="9">
        <v>61593</v>
      </c>
      <c r="G13" s="10"/>
      <c r="H13" s="9">
        <v>330259</v>
      </c>
      <c r="I13" s="9">
        <v>330286</v>
      </c>
      <c r="J13" t="s">
        <v>24</v>
      </c>
      <c r="K13">
        <f>SUM(C13-B13+F13-E13+I13-H13)/2</f>
        <v>152.5</v>
      </c>
      <c r="L13">
        <f>SUM(C13-B13+F13-E13+I13-H13)</f>
        <v>305</v>
      </c>
      <c r="M13">
        <f>SUM(K13*0.04+K13)</f>
        <v>158.6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41624</v>
      </c>
      <c r="C3" s="2">
        <v>41625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612200</v>
      </c>
      <c r="C9" s="9">
        <v>612511</v>
      </c>
      <c r="D9" s="10"/>
      <c r="E9" s="9">
        <v>61603</v>
      </c>
      <c r="F9" s="9">
        <v>61603</v>
      </c>
      <c r="G9" s="10"/>
      <c r="H9" s="9">
        <v>330310</v>
      </c>
      <c r="I9" s="9">
        <v>330374</v>
      </c>
      <c r="J9" t="s">
        <v>16</v>
      </c>
      <c r="K9">
        <f>SUM(C9-B9+F9-E9+I9-H9)/2</f>
        <v>187.5</v>
      </c>
      <c r="L9">
        <f>SUM(C9-B9+F9-E9+I9-H9)</f>
        <v>375</v>
      </c>
      <c r="M9">
        <f>SUM(K9*0.04+K9)</f>
        <v>195</v>
      </c>
    </row>
    <row r="10" spans="1:13" ht="34.5" customHeight="1" x14ac:dyDescent="0.2">
      <c r="A10" s="1" t="s">
        <v>17</v>
      </c>
      <c r="B10" s="9">
        <v>612532</v>
      </c>
      <c r="C10" s="9">
        <v>612742</v>
      </c>
      <c r="D10" s="10"/>
      <c r="E10" s="9">
        <v>61611</v>
      </c>
      <c r="F10" s="9">
        <v>61624</v>
      </c>
      <c r="G10" s="10"/>
      <c r="H10" s="9">
        <v>330408</v>
      </c>
      <c r="I10" s="9">
        <v>330430</v>
      </c>
      <c r="J10" t="s">
        <v>18</v>
      </c>
      <c r="K10">
        <f>SUM(C10-B10+F10-E10+I10-H10)/2</f>
        <v>122.5</v>
      </c>
      <c r="L10">
        <f>SUM(C10-B10+F10-E10+I10-H10)</f>
        <v>245</v>
      </c>
      <c r="M10">
        <f>SUM(K10*0.04+K10)</f>
        <v>127.4</v>
      </c>
    </row>
    <row r="11" spans="1:13" ht="34.5" customHeight="1" x14ac:dyDescent="0.2">
      <c r="A11" s="1" t="s">
        <v>19</v>
      </c>
      <c r="B11" s="8"/>
      <c r="C11" s="8"/>
      <c r="D11" s="10"/>
      <c r="E11" s="8"/>
      <c r="F11" s="8"/>
      <c r="G11" s="10"/>
      <c r="H11" s="8"/>
      <c r="I11" s="8"/>
      <c r="J11" t="s">
        <v>20</v>
      </c>
      <c r="K11">
        <f>SUM(C11-B11+F11-E11+I11-H11)/2</f>
        <v>0</v>
      </c>
      <c r="L11">
        <f>SUM(C11-B11+F11-E11+I11-H11)</f>
        <v>0</v>
      </c>
      <c r="M11">
        <f>SUM(K11*0.04+K11)</f>
        <v>0</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41638</v>
      </c>
      <c r="C3" s="2">
        <v>41642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8"/>
      <c r="C10" s="8"/>
      <c r="D10" s="10"/>
      <c r="E10" s="8"/>
      <c r="F10" s="8"/>
      <c r="G10" s="10"/>
      <c r="H10" s="8"/>
      <c r="I10" s="8"/>
      <c r="J10" t="s">
        <v>18</v>
      </c>
      <c r="K10">
        <f>SUM(C10-B10+F10-E10+I10-H10)/2</f>
        <v>0</v>
      </c>
      <c r="L10">
        <f>SUM(C10-B10+F10-E10+I10-H10)</f>
        <v>0</v>
      </c>
      <c r="M10">
        <f>SUM(K10*0.04+K10)</f>
        <v>0</v>
      </c>
    </row>
    <row r="11" spans="1:13" ht="34.5" customHeight="1" x14ac:dyDescent="0.2">
      <c r="A11" s="1" t="s">
        <v>19</v>
      </c>
      <c r="B11" s="8"/>
      <c r="C11" s="8"/>
      <c r="D11" s="10"/>
      <c r="E11" s="8"/>
      <c r="F11" s="8"/>
      <c r="G11" s="10"/>
      <c r="H11" s="8"/>
      <c r="I11" s="8"/>
      <c r="J11" t="s">
        <v>20</v>
      </c>
      <c r="K11">
        <f>SUM(C11-B11+F11-E11+I11-H11)/2</f>
        <v>0</v>
      </c>
      <c r="L11">
        <f>SUM(C11-B11+F11-E11+I11-H11)</f>
        <v>0</v>
      </c>
      <c r="M11">
        <f>SUM(K11*0.04+K11)</f>
        <v>0</v>
      </c>
    </row>
    <row r="12" spans="1:13" ht="34.5" customHeight="1" x14ac:dyDescent="0.2">
      <c r="A12" s="1" t="s">
        <v>21</v>
      </c>
      <c r="B12" s="9">
        <v>612928</v>
      </c>
      <c r="C12" s="9">
        <v>613236</v>
      </c>
      <c r="D12" s="10"/>
      <c r="E12" s="9">
        <v>61644</v>
      </c>
      <c r="F12" s="9">
        <v>61655</v>
      </c>
      <c r="G12" s="10"/>
      <c r="H12" s="9">
        <v>330536</v>
      </c>
      <c r="I12" s="9">
        <v>330556</v>
      </c>
      <c r="J12" t="s">
        <v>22</v>
      </c>
      <c r="K12">
        <f>SUM(C12-B12+F12-E12+I12-H12)/2</f>
        <v>169.5</v>
      </c>
      <c r="L12">
        <f>SUM(C12-B12+F12-E12+I12-H12)</f>
        <v>339</v>
      </c>
      <c r="M12">
        <f>SUM(K12*0.04+K12)</f>
        <v>176.28</v>
      </c>
    </row>
    <row r="13" spans="1:13" ht="34.5" customHeight="1" x14ac:dyDescent="0.2">
      <c r="A13" s="1" t="s">
        <v>23</v>
      </c>
      <c r="B13" s="9">
        <v>613260</v>
      </c>
      <c r="C13" s="9">
        <v>613575</v>
      </c>
      <c r="D13" s="10"/>
      <c r="E13" s="9">
        <v>61660</v>
      </c>
      <c r="F13" s="9">
        <v>61664</v>
      </c>
      <c r="G13" s="10"/>
      <c r="H13" s="9">
        <v>330586</v>
      </c>
      <c r="I13" s="9">
        <v>330606</v>
      </c>
      <c r="J13" t="s">
        <v>24</v>
      </c>
      <c r="K13">
        <f>SUM(C13-B13+F13-E13+I13-H13)/2</f>
        <v>169.5</v>
      </c>
      <c r="L13">
        <f>SUM(C13-B13+F13-E13+I13-H13)</f>
        <v>339</v>
      </c>
      <c r="M13">
        <f>SUM(K13*0.04+K13)</f>
        <v>176.28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G13" sqref="G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41645</v>
      </c>
      <c r="C3" s="2">
        <v>41649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613600</v>
      </c>
      <c r="C9" s="9">
        <v>615424</v>
      </c>
      <c r="D9" s="10"/>
      <c r="E9" s="9">
        <v>61666</v>
      </c>
      <c r="F9" s="9">
        <v>61714</v>
      </c>
      <c r="G9" s="10"/>
      <c r="H9" s="9">
        <v>330621</v>
      </c>
      <c r="I9" s="9">
        <v>330779</v>
      </c>
      <c r="J9" t="s">
        <v>16</v>
      </c>
      <c r="K9">
        <f>SUM(C9-B9+F9-E9+I9-H9)/2</f>
        <v>1015</v>
      </c>
      <c r="L9">
        <f>SUM(C9-B9+F9-E9+I9-H9)</f>
        <v>2030</v>
      </c>
      <c r="M9">
        <f>SUM(K9*0.04+K9)</f>
        <v>1055.5999999999999</v>
      </c>
    </row>
    <row r="10" spans="1:13" ht="34.5" customHeight="1" x14ac:dyDescent="0.2">
      <c r="A10" s="1" t="s">
        <v>17</v>
      </c>
      <c r="B10" s="9">
        <v>615456</v>
      </c>
      <c r="C10" s="9">
        <v>617914</v>
      </c>
      <c r="D10" s="10"/>
      <c r="E10" s="9">
        <v>61725</v>
      </c>
      <c r="F10" s="9">
        <v>61755</v>
      </c>
      <c r="G10" s="10"/>
      <c r="H10" s="9">
        <v>330823</v>
      </c>
      <c r="I10" s="9">
        <v>331063</v>
      </c>
      <c r="J10" t="s">
        <v>18</v>
      </c>
      <c r="K10">
        <f>SUM(C10-B10+F10-E10+I10-H10)/2</f>
        <v>1364</v>
      </c>
      <c r="L10">
        <f>SUM(C10-B10+F10-E10+I10-H10)</f>
        <v>2728</v>
      </c>
      <c r="M10">
        <f>SUM(K10*0.04+K10)</f>
        <v>1418.56</v>
      </c>
    </row>
    <row r="11" spans="1:13" ht="34.5" customHeight="1" x14ac:dyDescent="0.2">
      <c r="A11" s="1" t="s">
        <v>19</v>
      </c>
      <c r="B11" s="9">
        <v>617950</v>
      </c>
      <c r="C11" s="9">
        <v>619910</v>
      </c>
      <c r="D11" s="10"/>
      <c r="E11" s="9">
        <v>61768</v>
      </c>
      <c r="F11" s="9">
        <v>61824</v>
      </c>
      <c r="G11" s="10"/>
      <c r="H11" s="9">
        <v>331108</v>
      </c>
      <c r="I11" s="9">
        <v>331266</v>
      </c>
      <c r="J11" t="s">
        <v>20</v>
      </c>
      <c r="K11">
        <f>SUM(C11-B11+F11-E11+I11-H11)/2</f>
        <v>1087</v>
      </c>
      <c r="L11">
        <f>SUM(C11-B11+F11-E11+I11-H11)</f>
        <v>2174</v>
      </c>
      <c r="M11">
        <f>SUM(K11*0.04+K11)</f>
        <v>1130.48</v>
      </c>
    </row>
    <row r="12" spans="1:13" ht="34.5" customHeight="1" x14ac:dyDescent="0.2">
      <c r="A12" s="1" t="s">
        <v>21</v>
      </c>
      <c r="B12" s="9">
        <v>619943</v>
      </c>
      <c r="C12" s="9">
        <v>622546</v>
      </c>
      <c r="D12" s="10"/>
      <c r="E12" s="9">
        <v>61832</v>
      </c>
      <c r="F12" s="9">
        <v>61865</v>
      </c>
      <c r="G12" s="10"/>
      <c r="H12" s="9">
        <v>331301</v>
      </c>
      <c r="I12" s="9">
        <v>331580</v>
      </c>
      <c r="J12" t="s">
        <v>22</v>
      </c>
      <c r="K12">
        <f>SUM(C12-B12+F12-E12+I12-H12)/2</f>
        <v>1457.5</v>
      </c>
      <c r="L12">
        <f>SUM(C12-B12+F12-E12+I12-H12)</f>
        <v>2915</v>
      </c>
      <c r="M12">
        <f>SUM(K12*0.04+K12)</f>
        <v>1515.8</v>
      </c>
    </row>
    <row r="13" spans="1:13" ht="34.5" customHeight="1" x14ac:dyDescent="0.2">
      <c r="A13" s="1" t="s">
        <v>23</v>
      </c>
      <c r="B13" s="9">
        <v>622577</v>
      </c>
      <c r="C13" s="9">
        <v>623432</v>
      </c>
      <c r="D13" s="10"/>
      <c r="E13" s="9">
        <v>61878</v>
      </c>
      <c r="F13" s="9">
        <v>61905</v>
      </c>
      <c r="G13" s="10"/>
      <c r="H13" s="9">
        <v>331642</v>
      </c>
      <c r="I13" s="9">
        <v>331756</v>
      </c>
      <c r="J13" t="s">
        <v>24</v>
      </c>
      <c r="K13">
        <f>SUM(C13-B13+F13-E13+I13-H13)/2</f>
        <v>498</v>
      </c>
      <c r="L13">
        <f>SUM(C13-B13+F13-E13+I13-H13)</f>
        <v>996</v>
      </c>
      <c r="M13">
        <f>SUM(K13*0.04+K13)</f>
        <v>517.91999999999996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41141</v>
      </c>
      <c r="C3" s="2">
        <v>41145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7">
        <v>992197</v>
      </c>
      <c r="C9" s="7">
        <v>992836</v>
      </c>
      <c r="E9" s="7">
        <v>49841</v>
      </c>
      <c r="F9" s="7">
        <v>49867</v>
      </c>
      <c r="H9" s="7">
        <v>234976</v>
      </c>
      <c r="I9" s="7">
        <v>235047</v>
      </c>
      <c r="J9" t="s">
        <v>16</v>
      </c>
      <c r="K9">
        <f>SUM(C9-B9+F9-E9+I9-H9)/2</f>
        <v>368</v>
      </c>
      <c r="L9">
        <f>SUM(C9-B9+F9-E9+I9-H9)</f>
        <v>736</v>
      </c>
      <c r="M9">
        <f>SUM(K9*0.04+K9)</f>
        <v>382.72</v>
      </c>
    </row>
    <row r="10" spans="1:13" ht="34.5" customHeight="1" x14ac:dyDescent="0.2">
      <c r="A10" s="1" t="s">
        <v>17</v>
      </c>
      <c r="B10" s="7">
        <v>992890</v>
      </c>
      <c r="C10" s="7">
        <v>993459</v>
      </c>
      <c r="E10" s="7">
        <v>49873</v>
      </c>
      <c r="F10" s="7">
        <v>49901</v>
      </c>
      <c r="H10" s="7">
        <v>235070</v>
      </c>
      <c r="I10" s="7">
        <v>235132</v>
      </c>
      <c r="J10" t="s">
        <v>18</v>
      </c>
      <c r="K10">
        <f>SUM(C10-B10+F10-E10+I10-H10)/2</f>
        <v>329.5</v>
      </c>
      <c r="L10">
        <f>SUM(C10-B10+F10-E10+I10-H10)</f>
        <v>659</v>
      </c>
      <c r="M10">
        <f>SUM(K10*0.04+K10)</f>
        <v>342.68</v>
      </c>
    </row>
    <row r="11" spans="1:13" ht="34.5" customHeight="1" x14ac:dyDescent="0.2">
      <c r="A11" s="1" t="s">
        <v>19</v>
      </c>
      <c r="B11" s="9">
        <v>993495</v>
      </c>
      <c r="C11" s="9">
        <v>994137</v>
      </c>
      <c r="E11" s="9">
        <v>49910</v>
      </c>
      <c r="F11" s="9">
        <v>49935</v>
      </c>
      <c r="H11" s="9">
        <v>235152</v>
      </c>
      <c r="I11" s="9">
        <v>235221</v>
      </c>
      <c r="J11" t="s">
        <v>20</v>
      </c>
      <c r="K11">
        <f>SUM(C11-B11+F11-E11+I11-H11)/2</f>
        <v>368</v>
      </c>
      <c r="L11">
        <f>SUM(C11-B11+F11-E11+I11-H11)</f>
        <v>736</v>
      </c>
      <c r="M11">
        <f>SUM(K11*0.04+K11)</f>
        <v>382.72</v>
      </c>
    </row>
    <row r="12" spans="1:13" ht="34.5" customHeight="1" x14ac:dyDescent="0.2">
      <c r="A12" s="1" t="s">
        <v>21</v>
      </c>
      <c r="B12" s="7">
        <v>994165</v>
      </c>
      <c r="C12" s="7">
        <v>997629</v>
      </c>
      <c r="E12" s="7">
        <v>49961</v>
      </c>
      <c r="F12" s="7">
        <v>50025</v>
      </c>
      <c r="H12" s="7">
        <v>235236</v>
      </c>
      <c r="I12" s="7">
        <v>235464</v>
      </c>
      <c r="J12" t="s">
        <v>22</v>
      </c>
      <c r="K12">
        <f>SUM(C12-B12+F12-E12+I12-H12)/2</f>
        <v>1878</v>
      </c>
      <c r="L12">
        <f>SUM(C12-B12+F12-E12+I12-H12)</f>
        <v>3756</v>
      </c>
      <c r="M12">
        <f>SUM(K12*0.04+K12)</f>
        <v>1953.12</v>
      </c>
    </row>
    <row r="13" spans="1:13" ht="34.5" customHeight="1" x14ac:dyDescent="0.2">
      <c r="A13" s="1" t="s">
        <v>23</v>
      </c>
      <c r="B13" s="7">
        <v>997652</v>
      </c>
      <c r="C13" s="7">
        <v>999169</v>
      </c>
      <c r="E13" s="7">
        <v>50044</v>
      </c>
      <c r="F13" s="7">
        <v>50085</v>
      </c>
      <c r="H13" s="7">
        <v>235485</v>
      </c>
      <c r="I13" s="7">
        <v>235596</v>
      </c>
      <c r="J13" t="s">
        <v>24</v>
      </c>
      <c r="K13">
        <f>SUM(C13-B13+F13-E13+I13-H13)/2</f>
        <v>834.5</v>
      </c>
      <c r="L13">
        <f>SUM(C13-B13+F13-E13+I13-H13)</f>
        <v>1669</v>
      </c>
      <c r="M13">
        <f>SUM(K13*0.04+K13)</f>
        <v>867.88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41652</v>
      </c>
      <c r="C3" s="2">
        <v>41656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623923</v>
      </c>
      <c r="C9" s="9">
        <v>626029</v>
      </c>
      <c r="D9" s="10"/>
      <c r="E9" s="9">
        <v>61913</v>
      </c>
      <c r="F9" s="9">
        <v>61950</v>
      </c>
      <c r="G9" s="10"/>
      <c r="H9" s="9">
        <v>331800</v>
      </c>
      <c r="I9" s="9">
        <v>331990</v>
      </c>
      <c r="J9" t="s">
        <v>16</v>
      </c>
      <c r="K9">
        <f>SUM(C9-B9+F9-E9+I9-H9)/2</f>
        <v>1166.5</v>
      </c>
      <c r="L9">
        <f>SUM(C9-B9+F9-E9+I9-H9)</f>
        <v>2333</v>
      </c>
      <c r="M9">
        <f>SUM(K9*0.04+K9)</f>
        <v>1213.1600000000001</v>
      </c>
    </row>
    <row r="10" spans="1:13" ht="34.5" customHeight="1" x14ac:dyDescent="0.2">
      <c r="A10" s="1" t="s">
        <v>17</v>
      </c>
      <c r="B10" s="9">
        <v>626065</v>
      </c>
      <c r="C10" s="9">
        <v>628601</v>
      </c>
      <c r="D10" s="10"/>
      <c r="E10" s="9">
        <v>61959</v>
      </c>
      <c r="F10" s="9">
        <v>61986</v>
      </c>
      <c r="G10" s="10"/>
      <c r="H10" s="9">
        <v>332054</v>
      </c>
      <c r="I10" s="9">
        <v>332357</v>
      </c>
      <c r="J10" t="s">
        <v>18</v>
      </c>
      <c r="K10">
        <f>SUM(C10-B10+F10-E10+I10-H10)/2</f>
        <v>1433</v>
      </c>
      <c r="L10">
        <f>SUM(C10-B10+F10-E10+I10-H10)</f>
        <v>2866</v>
      </c>
      <c r="M10">
        <f>SUM(K10*0.04+K10)</f>
        <v>1490.32</v>
      </c>
    </row>
    <row r="11" spans="1:13" ht="34.5" customHeight="1" x14ac:dyDescent="0.2">
      <c r="A11" s="1" t="s">
        <v>19</v>
      </c>
      <c r="B11" s="9">
        <v>628640</v>
      </c>
      <c r="C11" s="9">
        <v>630551</v>
      </c>
      <c r="D11" s="10"/>
      <c r="E11" s="9">
        <v>62007</v>
      </c>
      <c r="F11" s="9">
        <v>62047</v>
      </c>
      <c r="G11" s="10"/>
      <c r="H11" s="9">
        <v>332404</v>
      </c>
      <c r="I11" s="9">
        <v>332632</v>
      </c>
      <c r="J11" t="s">
        <v>20</v>
      </c>
      <c r="K11">
        <f>SUM(C11-B11+F11-E11+I11-H11)/2</f>
        <v>1089.5</v>
      </c>
      <c r="L11">
        <f>SUM(C11-B11+F11-E11+I11-H11)</f>
        <v>2179</v>
      </c>
      <c r="M11">
        <f>SUM(K11*0.04+K11)</f>
        <v>1133.08</v>
      </c>
    </row>
    <row r="12" spans="1:13" ht="34.5" customHeight="1" x14ac:dyDescent="0.2">
      <c r="A12" s="1" t="s">
        <v>21</v>
      </c>
      <c r="B12" s="9">
        <v>630585</v>
      </c>
      <c r="C12" s="9">
        <v>632876</v>
      </c>
      <c r="D12" s="10"/>
      <c r="E12" s="9">
        <v>62057</v>
      </c>
      <c r="F12" s="9">
        <v>62096</v>
      </c>
      <c r="G12" s="10"/>
      <c r="H12" s="9">
        <v>332689</v>
      </c>
      <c r="I12" s="9">
        <v>333015</v>
      </c>
      <c r="J12" t="s">
        <v>22</v>
      </c>
      <c r="K12">
        <f>SUM(C12-B12+F12-E12+I12-H12)/2</f>
        <v>1328</v>
      </c>
      <c r="L12">
        <f>SUM(C12-B12+F12-E12+I12-H12)</f>
        <v>2656</v>
      </c>
      <c r="M12">
        <f>SUM(K12*0.04+K12)</f>
        <v>1381.12</v>
      </c>
    </row>
    <row r="13" spans="1:13" ht="34.5" customHeight="1" x14ac:dyDescent="0.2">
      <c r="A13" s="1" t="s">
        <v>23</v>
      </c>
      <c r="B13" s="9">
        <v>632903</v>
      </c>
      <c r="C13" s="9">
        <v>633704</v>
      </c>
      <c r="D13" s="10"/>
      <c r="E13" s="9">
        <v>62102</v>
      </c>
      <c r="F13" s="9">
        <v>62139</v>
      </c>
      <c r="G13" s="10"/>
      <c r="H13" s="9">
        <v>333084</v>
      </c>
      <c r="I13" s="9">
        <v>333270</v>
      </c>
      <c r="J13" t="s">
        <v>24</v>
      </c>
      <c r="K13">
        <f>SUM(C13-B13+F13-E13+I13-H13)/2</f>
        <v>512</v>
      </c>
      <c r="L13">
        <f>SUM(C13-B13+F13-E13+I13-H13)</f>
        <v>1024</v>
      </c>
      <c r="M13">
        <f>SUM(K13*0.04+K13)</f>
        <v>532.48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41659</v>
      </c>
      <c r="C3" s="2">
        <v>41663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9">
        <v>634245</v>
      </c>
      <c r="C10" s="9">
        <v>636911</v>
      </c>
      <c r="D10" s="10"/>
      <c r="E10" s="9">
        <v>62160</v>
      </c>
      <c r="F10" s="9">
        <v>62177</v>
      </c>
      <c r="G10" s="10"/>
      <c r="H10" s="9">
        <v>333323</v>
      </c>
      <c r="I10" s="9">
        <v>333627</v>
      </c>
      <c r="J10" t="s">
        <v>18</v>
      </c>
      <c r="K10">
        <f>SUM(C10-B10+F10-E10+I10-H10)/2</f>
        <v>1493.5</v>
      </c>
      <c r="L10">
        <f>SUM(C10-B10+F10-E10+I10-H10)</f>
        <v>2987</v>
      </c>
      <c r="M10">
        <f>SUM(K10*0.04+K10)</f>
        <v>1553.24</v>
      </c>
    </row>
    <row r="11" spans="1:13" ht="34.5" customHeight="1" x14ac:dyDescent="0.2">
      <c r="A11" s="1" t="s">
        <v>19</v>
      </c>
      <c r="B11" s="9">
        <v>636939</v>
      </c>
      <c r="C11" s="9">
        <v>639119</v>
      </c>
      <c r="D11" s="10"/>
      <c r="E11" s="9">
        <v>62187</v>
      </c>
      <c r="F11" s="9">
        <v>62229</v>
      </c>
      <c r="G11" s="10"/>
      <c r="H11" s="9">
        <v>333686</v>
      </c>
      <c r="I11" s="9">
        <v>333989</v>
      </c>
      <c r="J11" t="s">
        <v>20</v>
      </c>
      <c r="K11">
        <f>SUM(C11-B11+F11-E11+I11-H11)/2</f>
        <v>1262.5</v>
      </c>
      <c r="L11">
        <f>SUM(C11-B11+F11-E11+I11-H11)</f>
        <v>2525</v>
      </c>
      <c r="M11">
        <f>SUM(K11*0.04+K11)</f>
        <v>1313</v>
      </c>
    </row>
    <row r="12" spans="1:13" ht="34.5" customHeight="1" x14ac:dyDescent="0.2">
      <c r="A12" s="1" t="s">
        <v>21</v>
      </c>
      <c r="B12" s="9">
        <v>639142</v>
      </c>
      <c r="C12" s="9">
        <v>641881</v>
      </c>
      <c r="D12" s="10"/>
      <c r="E12" s="9">
        <v>62244</v>
      </c>
      <c r="F12" s="9">
        <v>62272</v>
      </c>
      <c r="G12" s="10"/>
      <c r="H12" s="9">
        <v>334052</v>
      </c>
      <c r="I12" s="9">
        <v>334398</v>
      </c>
      <c r="J12" t="s">
        <v>22</v>
      </c>
      <c r="K12">
        <f>SUM(C12-B12+F12-E12+I12-H12)/2</f>
        <v>1556.5</v>
      </c>
      <c r="L12">
        <f>SUM(C12-B12+F12-E12+I12-H12)</f>
        <v>3113</v>
      </c>
      <c r="M12">
        <f>SUM(K12*0.04+K12)</f>
        <v>1618.76</v>
      </c>
    </row>
    <row r="13" spans="1:13" ht="34.5" customHeight="1" x14ac:dyDescent="0.2">
      <c r="A13" s="1" t="s">
        <v>23</v>
      </c>
      <c r="B13" s="9">
        <v>641907</v>
      </c>
      <c r="C13" s="9">
        <v>642822</v>
      </c>
      <c r="D13" s="10"/>
      <c r="E13" s="9">
        <v>62283</v>
      </c>
      <c r="F13" s="9">
        <v>62317</v>
      </c>
      <c r="G13" s="10"/>
      <c r="H13" s="9">
        <v>334481</v>
      </c>
      <c r="I13" s="9">
        <v>334667</v>
      </c>
      <c r="J13" t="s">
        <v>24</v>
      </c>
      <c r="K13">
        <f>SUM(C13-B13+F13-E13+I13-H13)/2</f>
        <v>567.5</v>
      </c>
      <c r="L13">
        <f>SUM(C13-B13+F13-E13+I13-H13)</f>
        <v>1135</v>
      </c>
      <c r="M13">
        <f>SUM(K13*0.04+K13)</f>
        <v>590.20000000000005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4" sqref="I14"/>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41666</v>
      </c>
      <c r="C3" s="2">
        <v>41670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643465</v>
      </c>
      <c r="C9" s="9">
        <v>645529</v>
      </c>
      <c r="D9" s="10"/>
      <c r="E9" s="9">
        <v>62319</v>
      </c>
      <c r="F9" s="9">
        <v>62367</v>
      </c>
      <c r="G9" s="10"/>
      <c r="H9" s="9">
        <v>334730</v>
      </c>
      <c r="I9" s="9">
        <v>335076</v>
      </c>
      <c r="J9" t="s">
        <v>16</v>
      </c>
      <c r="K9">
        <f>SUM(C9-B9+F9-E9+I9-H9)/2</f>
        <v>1229</v>
      </c>
      <c r="L9">
        <f>SUM(C9-B9+F9-E9+I9-H9)</f>
        <v>2458</v>
      </c>
      <c r="M9">
        <f>SUM(K9*0.04+K9)</f>
        <v>1278.1600000000001</v>
      </c>
    </row>
    <row r="10" spans="1:13" ht="34.5" customHeight="1" x14ac:dyDescent="0.2">
      <c r="A10" s="1" t="s">
        <v>17</v>
      </c>
      <c r="B10" s="9">
        <v>645545</v>
      </c>
      <c r="C10" s="9">
        <v>648320</v>
      </c>
      <c r="D10" s="10"/>
      <c r="E10" s="9">
        <v>62373</v>
      </c>
      <c r="F10" s="9">
        <v>62403</v>
      </c>
      <c r="G10" s="10"/>
      <c r="H10" s="9">
        <v>335109</v>
      </c>
      <c r="I10" s="9">
        <v>335538</v>
      </c>
      <c r="J10" t="s">
        <v>18</v>
      </c>
      <c r="K10">
        <f>SUM(C10-B10+F10-E10+I10-H10)/2</f>
        <v>1617</v>
      </c>
      <c r="L10">
        <f>SUM(C10-B10+F10-E10+I10-H10)</f>
        <v>3234</v>
      </c>
      <c r="M10">
        <f>SUM(K10*0.04+K10)</f>
        <v>1681.68</v>
      </c>
    </row>
    <row r="11" spans="1:13" ht="34.5" customHeight="1" x14ac:dyDescent="0.2">
      <c r="A11" s="1" t="s">
        <v>19</v>
      </c>
      <c r="B11" s="9">
        <v>648341</v>
      </c>
      <c r="C11" s="9">
        <v>650380</v>
      </c>
      <c r="D11" s="10"/>
      <c r="E11" s="9">
        <v>62405</v>
      </c>
      <c r="F11" s="9">
        <v>62490</v>
      </c>
      <c r="G11" s="10"/>
      <c r="H11" s="9">
        <v>335612</v>
      </c>
      <c r="I11" s="9">
        <v>335863</v>
      </c>
      <c r="J11" t="s">
        <v>20</v>
      </c>
      <c r="K11">
        <f>SUM(C11-B11+F11-E11+I11-H11)/2</f>
        <v>1187.5</v>
      </c>
      <c r="L11">
        <f>SUM(C11-B11+F11-E11+I11-H11)</f>
        <v>2375</v>
      </c>
      <c r="M11">
        <f>SUM(K11*0.04+K11)</f>
        <v>1235</v>
      </c>
    </row>
    <row r="12" spans="1:13" ht="34.5" customHeight="1" x14ac:dyDescent="0.2">
      <c r="A12" s="1" t="s">
        <v>21</v>
      </c>
      <c r="B12" s="9">
        <v>650404</v>
      </c>
      <c r="C12" s="9">
        <v>652723</v>
      </c>
      <c r="D12" s="10"/>
      <c r="E12" s="9">
        <v>62499</v>
      </c>
      <c r="F12" s="9">
        <v>62534</v>
      </c>
      <c r="G12" s="10"/>
      <c r="H12" s="9">
        <v>335928</v>
      </c>
      <c r="I12" s="9">
        <v>336322</v>
      </c>
      <c r="J12" t="s">
        <v>22</v>
      </c>
      <c r="K12">
        <f>SUM(C12-B12+F12-E12+I12-H12)/2</f>
        <v>1374</v>
      </c>
      <c r="L12">
        <f>SUM(C12-B12+F12-E12+I12-H12)</f>
        <v>2748</v>
      </c>
      <c r="M12">
        <f>SUM(K12*0.04+K12)</f>
        <v>1428.96</v>
      </c>
    </row>
    <row r="13" spans="1:13" ht="34.5" customHeight="1" x14ac:dyDescent="0.2">
      <c r="A13" s="1" t="s">
        <v>23</v>
      </c>
      <c r="B13" s="9">
        <v>652752</v>
      </c>
      <c r="C13" s="9">
        <v>653999</v>
      </c>
      <c r="D13" s="10"/>
      <c r="E13" s="9">
        <v>62545</v>
      </c>
      <c r="F13" s="9">
        <v>62575</v>
      </c>
      <c r="G13" s="10"/>
      <c r="H13" s="9">
        <v>336358</v>
      </c>
      <c r="I13" s="9">
        <v>336548</v>
      </c>
      <c r="J13" t="s">
        <v>24</v>
      </c>
      <c r="K13">
        <f>SUM(C13-B13+F13-E13+I13-H13)/2</f>
        <v>733.5</v>
      </c>
      <c r="L13">
        <f>SUM(C13-B13+F13-E13+I13-H13)</f>
        <v>1467</v>
      </c>
      <c r="M13">
        <f>SUM(K13*0.04+K13)</f>
        <v>762.84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41673</v>
      </c>
      <c r="C3" s="2">
        <v>41677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654075</v>
      </c>
      <c r="C9" s="9">
        <v>656004</v>
      </c>
      <c r="D9" s="10"/>
      <c r="E9" s="9">
        <v>62595</v>
      </c>
      <c r="F9" s="9">
        <v>62620</v>
      </c>
      <c r="G9" s="10"/>
      <c r="H9" s="9">
        <v>336636</v>
      </c>
      <c r="I9" s="9">
        <v>336944</v>
      </c>
      <c r="J9" t="s">
        <v>16</v>
      </c>
      <c r="K9">
        <f>SUM(C9-B9+F9-E9+I9-H9)/2</f>
        <v>1131</v>
      </c>
      <c r="L9">
        <f>SUM(C9-B9+F9-E9+I9-H9)</f>
        <v>2262</v>
      </c>
      <c r="M9">
        <f>SUM(K9*0.04+K9)</f>
        <v>1176.24</v>
      </c>
    </row>
    <row r="10" spans="1:13" ht="34.5" customHeight="1" x14ac:dyDescent="0.2">
      <c r="A10" s="1" t="s">
        <v>17</v>
      </c>
      <c r="B10" s="9">
        <v>656031</v>
      </c>
      <c r="C10" s="9">
        <v>658557</v>
      </c>
      <c r="D10" s="10"/>
      <c r="E10" s="9">
        <v>62640</v>
      </c>
      <c r="F10" s="9">
        <v>62679</v>
      </c>
      <c r="G10" s="10"/>
      <c r="H10" s="9">
        <v>337006</v>
      </c>
      <c r="I10" s="9">
        <v>337361</v>
      </c>
      <c r="J10" t="s">
        <v>18</v>
      </c>
      <c r="K10">
        <f>SUM(C10-B10+F10-E10+I10-H10)/2</f>
        <v>1460</v>
      </c>
      <c r="L10">
        <f>SUM(C10-B10+F10-E10+I10-H10)</f>
        <v>2920</v>
      </c>
      <c r="M10">
        <f>SUM(K10*0.04+K10)</f>
        <v>1518.4</v>
      </c>
    </row>
    <row r="11" spans="1:13" ht="34.5" customHeight="1" x14ac:dyDescent="0.2">
      <c r="A11" s="1" t="s">
        <v>19</v>
      </c>
      <c r="B11" s="9">
        <v>658589</v>
      </c>
      <c r="C11" s="9">
        <v>660441</v>
      </c>
      <c r="D11" s="10"/>
      <c r="E11" s="9">
        <v>62693</v>
      </c>
      <c r="F11" s="9">
        <v>62728</v>
      </c>
      <c r="G11" s="10"/>
      <c r="H11" s="9">
        <v>337430</v>
      </c>
      <c r="I11" s="9">
        <v>337400</v>
      </c>
      <c r="J11" t="s">
        <v>20</v>
      </c>
      <c r="K11">
        <f>SUM(C11-B11+F11-E11+I11-H11)/2</f>
        <v>928.5</v>
      </c>
      <c r="L11">
        <f>SUM(C11-B11+F11-E11+I11-H11)</f>
        <v>1857</v>
      </c>
      <c r="M11">
        <f>SUM(K11*0.04+K11)</f>
        <v>965.64</v>
      </c>
    </row>
    <row r="12" spans="1:13" ht="34.5" customHeight="1" x14ac:dyDescent="0.2">
      <c r="A12" s="1" t="s">
        <v>21</v>
      </c>
      <c r="B12" s="9">
        <v>660500</v>
      </c>
      <c r="C12" s="9">
        <v>662957</v>
      </c>
      <c r="D12" s="10"/>
      <c r="E12" s="9">
        <v>62749</v>
      </c>
      <c r="F12" s="9">
        <v>62785</v>
      </c>
      <c r="G12" s="10"/>
      <c r="H12" s="9">
        <v>337763</v>
      </c>
      <c r="I12" s="9">
        <v>338131</v>
      </c>
      <c r="J12" t="s">
        <v>22</v>
      </c>
      <c r="K12">
        <f>SUM(C12-B12+F12-E12+I12-H12)/2</f>
        <v>1430.5</v>
      </c>
      <c r="L12">
        <f>SUM(C12-B12+F12-E12+I12-H12)</f>
        <v>2861</v>
      </c>
      <c r="M12">
        <f>SUM(K12*0.04+K12)</f>
        <v>1487.72</v>
      </c>
    </row>
    <row r="13" spans="1:13" ht="34.5" customHeight="1" x14ac:dyDescent="0.2">
      <c r="A13" s="1" t="s">
        <v>23</v>
      </c>
      <c r="B13" s="9">
        <v>662982</v>
      </c>
      <c r="C13" s="9">
        <v>663790</v>
      </c>
      <c r="D13" s="10"/>
      <c r="E13" s="9">
        <v>62795</v>
      </c>
      <c r="F13" s="9">
        <v>62830</v>
      </c>
      <c r="G13" s="10"/>
      <c r="H13" s="9">
        <v>338174</v>
      </c>
      <c r="I13" s="9">
        <v>338326</v>
      </c>
      <c r="J13" t="s">
        <v>24</v>
      </c>
      <c r="K13">
        <f>SUM(C13-B13+F13-E13+I13-H13)/2</f>
        <v>497.5</v>
      </c>
      <c r="L13">
        <f>SUM(C13-B13+F13-E13+I13-H13)</f>
        <v>995</v>
      </c>
      <c r="M13">
        <f>SUM(K13*0.04+K13)</f>
        <v>517.4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6" sqref="I16"/>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41680</v>
      </c>
      <c r="C3" s="2">
        <v>41684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664429</v>
      </c>
      <c r="C9" s="9">
        <v>666469</v>
      </c>
      <c r="D9" s="10"/>
      <c r="E9" s="9">
        <v>62843</v>
      </c>
      <c r="F9" s="9">
        <v>62883</v>
      </c>
      <c r="G9" s="10"/>
      <c r="H9" s="9">
        <v>338393</v>
      </c>
      <c r="I9" s="9">
        <v>338633</v>
      </c>
      <c r="J9" t="s">
        <v>16</v>
      </c>
      <c r="K9">
        <f>SUM(C9-B9+F9-E9+I9-H9)/2</f>
        <v>1160</v>
      </c>
      <c r="L9">
        <f>SUM(C9-B9+F9-E9+I9-H9)</f>
        <v>2320</v>
      </c>
      <c r="M9">
        <f>SUM(K9*0.04+K9)</f>
        <v>1206.4000000000001</v>
      </c>
    </row>
    <row r="10" spans="1:13" ht="34.5" customHeight="1" x14ac:dyDescent="0.2">
      <c r="A10" s="1" t="s">
        <v>17</v>
      </c>
      <c r="B10" s="9">
        <v>666504</v>
      </c>
      <c r="C10" s="9">
        <v>669178</v>
      </c>
      <c r="D10" s="10"/>
      <c r="E10" s="9">
        <v>62893</v>
      </c>
      <c r="F10" s="9">
        <v>62935</v>
      </c>
      <c r="G10" s="10"/>
      <c r="H10" s="9">
        <v>338684</v>
      </c>
      <c r="I10" s="9">
        <v>339042</v>
      </c>
      <c r="J10" t="s">
        <v>18</v>
      </c>
      <c r="K10">
        <f>SUM(C10-B10+F10-E10+I10-H10)/2</f>
        <v>1537</v>
      </c>
      <c r="L10">
        <f>SUM(C10-B10+F10-E10+I10-H10)</f>
        <v>3074</v>
      </c>
      <c r="M10">
        <f>SUM(K10*0.04+K10)</f>
        <v>1598.48</v>
      </c>
    </row>
    <row r="11" spans="1:13" ht="34.5" customHeight="1" x14ac:dyDescent="0.2">
      <c r="A11" s="1" t="s">
        <v>19</v>
      </c>
      <c r="B11" s="9">
        <v>669202</v>
      </c>
      <c r="C11" s="9">
        <v>671105</v>
      </c>
      <c r="D11" s="10"/>
      <c r="E11" s="9">
        <v>62945</v>
      </c>
      <c r="F11" s="9">
        <v>62997</v>
      </c>
      <c r="G11" s="10"/>
      <c r="H11" s="9">
        <v>339114</v>
      </c>
      <c r="I11" s="9">
        <v>339400</v>
      </c>
      <c r="J11" t="s">
        <v>20</v>
      </c>
      <c r="K11">
        <f>SUM(C11-B11+F11-E11+I11-H11)/2</f>
        <v>1120.5</v>
      </c>
      <c r="L11">
        <f>SUM(C11-B11+F11-E11+I11-H11)</f>
        <v>2241</v>
      </c>
      <c r="M11">
        <f>SUM(K11*0.04+K11)</f>
        <v>1165.32</v>
      </c>
    </row>
    <row r="12" spans="1:13" ht="34.5" customHeight="1" x14ac:dyDescent="0.2">
      <c r="A12" s="1" t="s">
        <v>21</v>
      </c>
      <c r="B12" s="9">
        <v>671131</v>
      </c>
      <c r="C12" s="9">
        <v>673388</v>
      </c>
      <c r="D12" s="10"/>
      <c r="E12" s="9">
        <v>62009</v>
      </c>
      <c r="F12" s="9">
        <v>63069</v>
      </c>
      <c r="G12" s="10"/>
      <c r="H12" s="9">
        <v>339484</v>
      </c>
      <c r="I12" s="9">
        <v>339768</v>
      </c>
      <c r="J12" t="s">
        <v>22</v>
      </c>
      <c r="K12">
        <f>SUM(C12-B12+F12-E12+I12-H12)/2</f>
        <v>1800.5</v>
      </c>
      <c r="L12">
        <f>SUM(C12-B12+F12-E12+I12-H12)</f>
        <v>3601</v>
      </c>
      <c r="M12">
        <f>SUM(K12*0.04+K12)</f>
        <v>1872.52</v>
      </c>
    </row>
    <row r="13" spans="1:13" ht="34.5" customHeight="1" x14ac:dyDescent="0.2">
      <c r="A13" s="1" t="s">
        <v>23</v>
      </c>
      <c r="B13" s="9">
        <v>673407</v>
      </c>
      <c r="C13" s="9">
        <v>674095</v>
      </c>
      <c r="D13" s="10"/>
      <c r="E13" s="9">
        <v>63075</v>
      </c>
      <c r="F13" s="9">
        <v>63098</v>
      </c>
      <c r="G13" s="10"/>
      <c r="H13" s="9">
        <v>339831</v>
      </c>
      <c r="I13" s="9">
        <v>340019</v>
      </c>
      <c r="J13" t="s">
        <v>24</v>
      </c>
      <c r="K13">
        <f>SUM(C13-B13+F13-E13+I13-H13)/2</f>
        <v>449.5</v>
      </c>
      <c r="L13">
        <f>SUM(C13-B13+F13-E13+I13-H13)</f>
        <v>899</v>
      </c>
      <c r="M13">
        <f>SUM(K13*0.04+K13)</f>
        <v>467.48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3" sqref="H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41687</v>
      </c>
      <c r="C3" s="2">
        <v>41691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674568</v>
      </c>
      <c r="C9" s="9">
        <v>676300</v>
      </c>
      <c r="D9" s="10"/>
      <c r="E9" s="9">
        <v>63109</v>
      </c>
      <c r="F9" s="9">
        <v>63145</v>
      </c>
      <c r="G9" s="10"/>
      <c r="H9" s="9">
        <v>340075</v>
      </c>
      <c r="I9" s="9">
        <v>340345</v>
      </c>
      <c r="J9" t="s">
        <v>16</v>
      </c>
      <c r="K9">
        <f>SUM(C9-B9+F9-E9+I9-H9)/2</f>
        <v>1019</v>
      </c>
      <c r="L9">
        <f>SUM(C9-B9+F9-E9+I9-H9)</f>
        <v>2038</v>
      </c>
      <c r="M9">
        <f>SUM(K9*0.04+K9)</f>
        <v>1059.76</v>
      </c>
    </row>
    <row r="10" spans="1:13" ht="34.5" customHeight="1" x14ac:dyDescent="0.2">
      <c r="A10" s="1" t="s">
        <v>17</v>
      </c>
      <c r="B10" s="9">
        <v>676335</v>
      </c>
      <c r="C10" s="9">
        <v>678750</v>
      </c>
      <c r="D10" s="10"/>
      <c r="E10" s="9">
        <v>63149</v>
      </c>
      <c r="F10" s="9">
        <v>63173</v>
      </c>
      <c r="G10" s="10"/>
      <c r="H10" s="9">
        <v>340423</v>
      </c>
      <c r="I10" s="9">
        <v>340865</v>
      </c>
      <c r="J10" t="s">
        <v>18</v>
      </c>
      <c r="K10">
        <f>SUM(C10-B10+F10-E10+I10-H10)/2</f>
        <v>1440.5</v>
      </c>
      <c r="L10">
        <f>SUM(C10-B10+F10-E10+I10-H10)</f>
        <v>2881</v>
      </c>
      <c r="M10">
        <f>SUM(K10*0.04+K10)</f>
        <v>1498.12</v>
      </c>
    </row>
    <row r="11" spans="1:13" ht="34.5" customHeight="1" x14ac:dyDescent="0.2">
      <c r="A11" s="1" t="s">
        <v>19</v>
      </c>
      <c r="B11" s="9">
        <v>678773</v>
      </c>
      <c r="C11" s="9">
        <v>680714</v>
      </c>
      <c r="D11" s="10"/>
      <c r="E11" s="9">
        <v>63189</v>
      </c>
      <c r="F11" s="9">
        <v>63220</v>
      </c>
      <c r="G11" s="10"/>
      <c r="H11" s="9">
        <v>340965</v>
      </c>
      <c r="I11" s="9">
        <v>341253</v>
      </c>
      <c r="J11" t="s">
        <v>20</v>
      </c>
      <c r="K11">
        <f>SUM(C11-B11+F11-E11+I11-H11)/2</f>
        <v>1130</v>
      </c>
      <c r="L11">
        <f>SUM(C11-B11+F11-E11+I11-H11)</f>
        <v>2260</v>
      </c>
      <c r="M11">
        <f>SUM(K11*0.04+K11)</f>
        <v>1175.2</v>
      </c>
    </row>
    <row r="12" spans="1:13" ht="34.5" customHeight="1" x14ac:dyDescent="0.2">
      <c r="A12" s="1" t="s">
        <v>21</v>
      </c>
      <c r="B12" s="9">
        <v>680739</v>
      </c>
      <c r="C12" s="9">
        <v>683074</v>
      </c>
      <c r="D12" s="10"/>
      <c r="E12" s="9">
        <v>63226</v>
      </c>
      <c r="F12" s="9">
        <v>63267</v>
      </c>
      <c r="G12" s="10"/>
      <c r="H12" s="9">
        <v>341321</v>
      </c>
      <c r="I12" s="9">
        <v>341724</v>
      </c>
      <c r="J12" t="s">
        <v>22</v>
      </c>
      <c r="K12">
        <f>SUM(C12-B12+F12-E12+I12-H12)/2</f>
        <v>1389.5</v>
      </c>
      <c r="L12">
        <f>SUM(C12-B12+F12-E12+I12-H12)</f>
        <v>2779</v>
      </c>
      <c r="M12">
        <f>SUM(K12*0.04+K12)</f>
        <v>1445.08</v>
      </c>
    </row>
    <row r="13" spans="1:13" ht="34.5" customHeight="1" x14ac:dyDescent="0.2">
      <c r="A13" s="1" t="s">
        <v>23</v>
      </c>
      <c r="B13" s="9">
        <v>683094</v>
      </c>
      <c r="C13" s="9">
        <v>683922</v>
      </c>
      <c r="D13" s="10"/>
      <c r="E13" s="9">
        <v>63275</v>
      </c>
      <c r="F13" s="9">
        <v>63303</v>
      </c>
      <c r="G13" s="10"/>
      <c r="H13" s="9">
        <v>341794</v>
      </c>
      <c r="I13" s="9">
        <v>341923</v>
      </c>
      <c r="J13" t="s">
        <v>24</v>
      </c>
      <c r="K13">
        <f>SUM(C13-B13+F13-E13+I13-H13)/2</f>
        <v>492.5</v>
      </c>
      <c r="L13">
        <f>SUM(C13-B13+F13-E13+I13-H13)</f>
        <v>985</v>
      </c>
      <c r="M13">
        <f>SUM(K13*0.04+K13)</f>
        <v>512.20000000000005</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H13" sqref="H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41694</v>
      </c>
      <c r="C3" s="2">
        <v>41698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683463</v>
      </c>
      <c r="C9" s="9">
        <v>686489</v>
      </c>
      <c r="D9" s="10"/>
      <c r="E9" s="9">
        <v>63314</v>
      </c>
      <c r="F9" s="9">
        <v>63363</v>
      </c>
      <c r="G9" s="10"/>
      <c r="H9" s="9">
        <v>341935</v>
      </c>
      <c r="I9" s="9">
        <v>342250</v>
      </c>
      <c r="J9" t="s">
        <v>16</v>
      </c>
      <c r="K9">
        <f>SUM(C9-B9+F9-E9+I9-H9)/2</f>
        <v>1695</v>
      </c>
      <c r="L9">
        <f>SUM(C9-B9+F9-E9+I9-H9)</f>
        <v>3390</v>
      </c>
      <c r="M9">
        <f>SUM(K9*0.04+K9)</f>
        <v>1762.8</v>
      </c>
    </row>
    <row r="10" spans="1:13" ht="34.5" customHeight="1" x14ac:dyDescent="0.2">
      <c r="A10" s="1" t="s">
        <v>17</v>
      </c>
      <c r="B10" s="9">
        <v>686513</v>
      </c>
      <c r="C10" s="9">
        <v>688985</v>
      </c>
      <c r="D10" s="10"/>
      <c r="E10" s="9">
        <v>63375</v>
      </c>
      <c r="F10" s="9">
        <v>63413</v>
      </c>
      <c r="G10" s="10"/>
      <c r="H10" s="9">
        <v>342310</v>
      </c>
      <c r="I10" s="9">
        <v>342681</v>
      </c>
      <c r="J10" t="s">
        <v>18</v>
      </c>
      <c r="K10">
        <f>SUM(C10-B10+F10-E10+I10-H10)/2</f>
        <v>1440.5</v>
      </c>
      <c r="L10">
        <f>SUM(C10-B10+F10-E10+I10-H10)</f>
        <v>2881</v>
      </c>
      <c r="M10">
        <f>SUM(K10*0.04+K10)</f>
        <v>1498.12</v>
      </c>
    </row>
    <row r="11" spans="1:13" ht="34.5" customHeight="1" x14ac:dyDescent="0.2">
      <c r="A11" s="1" t="s">
        <v>19</v>
      </c>
      <c r="B11" s="9">
        <v>689010</v>
      </c>
      <c r="C11" s="9">
        <v>691229</v>
      </c>
      <c r="D11" s="10"/>
      <c r="E11" s="9">
        <v>63417</v>
      </c>
      <c r="F11" s="9">
        <v>63443</v>
      </c>
      <c r="G11" s="10"/>
      <c r="H11" s="9">
        <v>342743</v>
      </c>
      <c r="I11" s="9">
        <v>343051</v>
      </c>
      <c r="J11" t="s">
        <v>20</v>
      </c>
      <c r="K11">
        <f>SUM(C11-B11+F11-E11+I11-H11)/2</f>
        <v>1276.5</v>
      </c>
      <c r="L11">
        <f>SUM(C11-B11+F11-E11+I11-H11)</f>
        <v>2553</v>
      </c>
      <c r="M11">
        <f>SUM(K11*0.04+K11)</f>
        <v>1327.56</v>
      </c>
    </row>
    <row r="12" spans="1:13" ht="34.5" customHeight="1" x14ac:dyDescent="0.2">
      <c r="A12" s="1" t="s">
        <v>21</v>
      </c>
      <c r="B12" s="9">
        <v>691263</v>
      </c>
      <c r="C12" s="9">
        <v>693746</v>
      </c>
      <c r="D12" s="10"/>
      <c r="E12" s="9">
        <v>63451</v>
      </c>
      <c r="F12" s="9">
        <v>63489</v>
      </c>
      <c r="G12" s="10"/>
      <c r="H12" s="9">
        <v>343120</v>
      </c>
      <c r="I12" s="9">
        <v>343443</v>
      </c>
      <c r="J12" t="s">
        <v>22</v>
      </c>
      <c r="K12">
        <f>SUM(C12-B12+F12-E12+I12-H12)/2</f>
        <v>1422</v>
      </c>
      <c r="L12">
        <f>SUM(C12-B12+F12-E12+I12-H12)</f>
        <v>2844</v>
      </c>
      <c r="M12">
        <f>SUM(K12*0.04+K12)</f>
        <v>1478.88</v>
      </c>
    </row>
    <row r="13" spans="1:13" ht="34.5" customHeight="1" x14ac:dyDescent="0.2">
      <c r="A13" s="1" t="s">
        <v>23</v>
      </c>
      <c r="B13" s="9">
        <v>693788</v>
      </c>
      <c r="C13" s="9">
        <v>694499</v>
      </c>
      <c r="D13" s="10"/>
      <c r="E13" s="9">
        <v>63495</v>
      </c>
      <c r="F13" s="9">
        <v>63510</v>
      </c>
      <c r="G13" s="10"/>
      <c r="H13" s="9">
        <v>343528</v>
      </c>
      <c r="I13" s="9">
        <v>343604</v>
      </c>
      <c r="J13" t="s">
        <v>24</v>
      </c>
      <c r="K13">
        <f>SUM(C13-B13+F13-E13+I13-H13)/2</f>
        <v>401</v>
      </c>
      <c r="L13">
        <f>SUM(C13-B13+F13-E13+I13-H13)</f>
        <v>802</v>
      </c>
      <c r="M13">
        <f>SUM(K13*0.04+K13)</f>
        <v>417.04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2" sqref="C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41701</v>
      </c>
      <c r="C3" s="2">
        <v>41705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8"/>
      <c r="C10" s="8"/>
      <c r="D10" s="10"/>
      <c r="E10" s="8"/>
      <c r="F10" s="8"/>
      <c r="G10" s="10"/>
      <c r="H10" s="8"/>
      <c r="I10" s="8"/>
      <c r="J10" t="s">
        <v>18</v>
      </c>
      <c r="K10">
        <f>SUM(C10-B10+F10-E10+I10-H10)/2</f>
        <v>0</v>
      </c>
      <c r="L10">
        <f>SUM(C10-B10+F10-E10+I10-H10)</f>
        <v>0</v>
      </c>
      <c r="M10">
        <f>SUM(K10*0.04+K10)</f>
        <v>0</v>
      </c>
    </row>
    <row r="11" spans="1:13" ht="34.5" customHeight="1" x14ac:dyDescent="0.2">
      <c r="A11" s="1" t="s">
        <v>19</v>
      </c>
      <c r="B11" s="8"/>
      <c r="C11" s="8"/>
      <c r="D11" s="10"/>
      <c r="E11" s="8"/>
      <c r="F11" s="8"/>
      <c r="G11" s="10"/>
      <c r="H11" s="8"/>
      <c r="I11" s="8"/>
      <c r="J11" t="s">
        <v>20</v>
      </c>
      <c r="K11">
        <f>SUM(C11-B11+F11-E11+I11-H11)/2</f>
        <v>0</v>
      </c>
      <c r="L11">
        <f>SUM(C11-B11+F11-E11+I11-H11)</f>
        <v>0</v>
      </c>
      <c r="M11">
        <f>SUM(K11*0.04+K11)</f>
        <v>0</v>
      </c>
    </row>
    <row r="12" spans="1:13" ht="34.5" customHeight="1" x14ac:dyDescent="0.2">
      <c r="A12" s="1" t="s">
        <v>21</v>
      </c>
      <c r="B12" s="8"/>
      <c r="C12" s="8"/>
      <c r="D12" s="10"/>
      <c r="E12" s="8"/>
      <c r="F12" s="8"/>
      <c r="G12" s="10"/>
      <c r="H12" s="8"/>
      <c r="I12" s="8"/>
      <c r="J12" t="s">
        <v>22</v>
      </c>
      <c r="K12">
        <f>SUM(C12-B12+F12-E12+I12-H12)/2</f>
        <v>0</v>
      </c>
      <c r="L12">
        <f>SUM(C12-B12+F12-E12+I12-H12)</f>
        <v>0</v>
      </c>
      <c r="M12">
        <f>SUM(K12*0.04+K12)</f>
        <v>0</v>
      </c>
    </row>
    <row r="13" spans="1:13" ht="34.5" customHeight="1" x14ac:dyDescent="0.2">
      <c r="A13" s="1" t="s">
        <v>23</v>
      </c>
      <c r="B13" s="8"/>
      <c r="C13" s="8"/>
      <c r="D13" s="10"/>
      <c r="E13" s="8"/>
      <c r="F13" s="8"/>
      <c r="G13" s="10"/>
      <c r="H13" s="8"/>
      <c r="I13" s="8"/>
      <c r="J13" t="s">
        <v>24</v>
      </c>
      <c r="K13">
        <f>SUM(C13-B13+F13-E13+I13-H13)/2</f>
        <v>0</v>
      </c>
      <c r="L13">
        <f>SUM(C13-B13+F13-E13+I13-H13)</f>
        <v>0</v>
      </c>
      <c r="M13">
        <f>SUM(K13*0.04+K13)</f>
        <v>0</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I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41708</v>
      </c>
      <c r="C3" s="2">
        <v>41705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694837</v>
      </c>
      <c r="C9" s="9">
        <v>696583</v>
      </c>
      <c r="D9" s="10"/>
      <c r="E9" s="9">
        <v>62522</v>
      </c>
      <c r="F9" s="9">
        <v>63551</v>
      </c>
      <c r="G9" s="10"/>
      <c r="H9" s="9">
        <v>343770</v>
      </c>
      <c r="I9" s="9">
        <v>343971</v>
      </c>
      <c r="J9" t="s">
        <v>16</v>
      </c>
      <c r="K9">
        <f>SUM(C9-B9+F9-E9+I9-H9)/2</f>
        <v>1488</v>
      </c>
      <c r="L9">
        <f>SUM(C9-B9+F9-E9+I9-H9)</f>
        <v>2976</v>
      </c>
      <c r="M9">
        <f>SUM(K9*0.04+K9)</f>
        <v>1547.52</v>
      </c>
    </row>
    <row r="10" spans="1:13" ht="34.5" customHeight="1" x14ac:dyDescent="0.2">
      <c r="A10" s="1" t="s">
        <v>17</v>
      </c>
      <c r="B10" s="9">
        <v>696615</v>
      </c>
      <c r="C10" s="9">
        <v>698866</v>
      </c>
      <c r="D10" s="10"/>
      <c r="E10" s="9">
        <v>63566</v>
      </c>
      <c r="F10" s="9">
        <v>63591</v>
      </c>
      <c r="G10" s="10"/>
      <c r="H10" s="9">
        <v>344020</v>
      </c>
      <c r="I10" s="9">
        <v>344343</v>
      </c>
      <c r="J10" t="s">
        <v>18</v>
      </c>
      <c r="K10">
        <f>SUM(C10-B10+F10-E10+I10-H10)/2</f>
        <v>1299.5</v>
      </c>
      <c r="L10">
        <f>SUM(C10-B10+F10-E10+I10-H10)</f>
        <v>2599</v>
      </c>
      <c r="M10">
        <f>SUM(K10*0.04+K10)</f>
        <v>1351.48</v>
      </c>
    </row>
    <row r="11" spans="1:13" ht="34.5" customHeight="1" x14ac:dyDescent="0.2">
      <c r="A11" s="1" t="s">
        <v>19</v>
      </c>
      <c r="B11" s="9">
        <v>698890</v>
      </c>
      <c r="C11" s="9">
        <v>700663</v>
      </c>
      <c r="D11" s="10"/>
      <c r="E11" s="9">
        <v>63599</v>
      </c>
      <c r="F11" s="9">
        <v>63636</v>
      </c>
      <c r="G11" s="10"/>
      <c r="H11" s="9">
        <v>344437</v>
      </c>
      <c r="I11" s="9">
        <v>344669</v>
      </c>
      <c r="J11" t="s">
        <v>20</v>
      </c>
      <c r="K11">
        <f>SUM(C11-B11+F11-E11+I11-H11)/2</f>
        <v>1021</v>
      </c>
      <c r="L11">
        <f>SUM(C11-B11+F11-E11+I11-H11)</f>
        <v>2042</v>
      </c>
      <c r="M11">
        <f>SUM(K11*0.04+K11)</f>
        <v>1061.8399999999999</v>
      </c>
    </row>
    <row r="12" spans="1:13" ht="34.5" customHeight="1" x14ac:dyDescent="0.2">
      <c r="A12" s="1" t="s">
        <v>21</v>
      </c>
      <c r="B12" s="9">
        <v>700700</v>
      </c>
      <c r="C12" s="9">
        <v>702740</v>
      </c>
      <c r="D12" s="10"/>
      <c r="E12" s="9">
        <v>63642</v>
      </c>
      <c r="F12" s="9">
        <v>63670</v>
      </c>
      <c r="G12" s="10"/>
      <c r="H12" s="9">
        <v>344730</v>
      </c>
      <c r="I12" s="9">
        <v>345103</v>
      </c>
      <c r="J12" t="s">
        <v>22</v>
      </c>
      <c r="K12">
        <f>SUM(C12-B12+F12-E12+I12-H12)/2</f>
        <v>1220.5</v>
      </c>
      <c r="L12">
        <f>SUM(C12-B12+F12-E12+I12-H12)</f>
        <v>2441</v>
      </c>
      <c r="M12">
        <f>SUM(K12*0.04+K12)</f>
        <v>1269.32</v>
      </c>
    </row>
    <row r="13" spans="1:13" ht="34.5" customHeight="1" x14ac:dyDescent="0.2">
      <c r="A13" s="1" t="s">
        <v>23</v>
      </c>
      <c r="B13" s="9">
        <v>702764</v>
      </c>
      <c r="C13" s="9">
        <v>703472</v>
      </c>
      <c r="D13" s="10"/>
      <c r="E13" s="9">
        <v>63678</v>
      </c>
      <c r="F13" s="9">
        <v>63700</v>
      </c>
      <c r="G13" s="10"/>
      <c r="H13" s="9">
        <v>345163</v>
      </c>
      <c r="I13" s="9">
        <v>345318</v>
      </c>
      <c r="J13" t="s">
        <v>24</v>
      </c>
      <c r="K13">
        <f>SUM(C13-B13+F13-E13+I13-H13)/2</f>
        <v>442.5</v>
      </c>
      <c r="L13">
        <f>SUM(C13-B13+F13-E13+I13-H13)</f>
        <v>885</v>
      </c>
      <c r="M13">
        <f>SUM(K13*0.04+K13)</f>
        <v>460.2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4" sqref="C14"/>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41715</v>
      </c>
      <c r="C3" s="2">
        <v>41719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703976</v>
      </c>
      <c r="C9" s="9">
        <v>705855</v>
      </c>
      <c r="D9" s="10"/>
      <c r="E9" s="9">
        <v>63705</v>
      </c>
      <c r="F9" s="9">
        <v>63763</v>
      </c>
      <c r="G9" s="10"/>
      <c r="H9" s="9">
        <v>345396</v>
      </c>
      <c r="I9" s="9">
        <v>345660</v>
      </c>
      <c r="J9" t="s">
        <v>16</v>
      </c>
      <c r="K9">
        <f>SUM(C9-B9+F9-E9+I9-H9)/2</f>
        <v>1100.5</v>
      </c>
      <c r="L9">
        <f>SUM(C9-B9+F9-E9+I9-H9)</f>
        <v>2201</v>
      </c>
      <c r="M9">
        <f>SUM(K9*0.04+K9)</f>
        <v>1144.52</v>
      </c>
    </row>
    <row r="10" spans="1:13" ht="34.5" customHeight="1" x14ac:dyDescent="0.2">
      <c r="A10" s="1" t="s">
        <v>17</v>
      </c>
      <c r="B10" s="9">
        <v>705886</v>
      </c>
      <c r="C10" s="9">
        <v>708132</v>
      </c>
      <c r="D10" s="10"/>
      <c r="E10" s="9">
        <v>63773</v>
      </c>
      <c r="F10" s="9">
        <v>63797</v>
      </c>
      <c r="G10" s="10"/>
      <c r="H10" s="9">
        <v>345718</v>
      </c>
      <c r="I10" s="9">
        <v>346082</v>
      </c>
      <c r="J10" t="s">
        <v>18</v>
      </c>
      <c r="K10">
        <f>SUM(C10-B10+F10-E10+I10-H10)/2</f>
        <v>1317</v>
      </c>
      <c r="L10">
        <f>SUM(C10-B10+F10-E10+I10-H10)</f>
        <v>2634</v>
      </c>
      <c r="M10">
        <f>SUM(K10*0.04+K10)</f>
        <v>1369.68</v>
      </c>
    </row>
    <row r="11" spans="1:13" ht="34.5" customHeight="1" x14ac:dyDescent="0.2">
      <c r="A11" s="1" t="s">
        <v>19</v>
      </c>
      <c r="B11" s="9">
        <v>708153</v>
      </c>
      <c r="C11" s="9">
        <v>710052</v>
      </c>
      <c r="D11" s="10"/>
      <c r="E11" s="9">
        <v>63807</v>
      </c>
      <c r="F11" s="9">
        <v>63853</v>
      </c>
      <c r="G11" s="10"/>
      <c r="H11" s="9">
        <v>346159</v>
      </c>
      <c r="I11" s="9">
        <v>346446</v>
      </c>
      <c r="J11" t="s">
        <v>20</v>
      </c>
      <c r="K11">
        <f>SUM(C11-B11+F11-E11+I11-H11)/2</f>
        <v>1116</v>
      </c>
      <c r="L11">
        <f>SUM(C11-B11+F11-E11+I11-H11)</f>
        <v>2232</v>
      </c>
      <c r="M11">
        <f>SUM(K11*0.04+K11)</f>
        <v>1160.6400000000001</v>
      </c>
    </row>
    <row r="12" spans="1:13" ht="34.5" customHeight="1" x14ac:dyDescent="0.2">
      <c r="A12" s="1" t="s">
        <v>21</v>
      </c>
      <c r="B12" s="9">
        <v>710077</v>
      </c>
      <c r="C12" s="9">
        <v>712237</v>
      </c>
      <c r="D12" s="10"/>
      <c r="E12" s="9">
        <v>63861</v>
      </c>
      <c r="F12" s="9">
        <v>63915</v>
      </c>
      <c r="G12" s="10"/>
      <c r="H12" s="9">
        <v>346526</v>
      </c>
      <c r="I12" s="9">
        <v>346860</v>
      </c>
      <c r="J12" t="s">
        <v>22</v>
      </c>
      <c r="K12">
        <f>SUM(C12-B12+F12-E12+I12-H12)/2</f>
        <v>1274</v>
      </c>
      <c r="L12">
        <f>SUM(C12-B12+F12-E12+I12-H12)</f>
        <v>2548</v>
      </c>
      <c r="M12">
        <f>SUM(K12*0.04+K12)</f>
        <v>1324.96</v>
      </c>
    </row>
    <row r="13" spans="1:13" ht="34.5" customHeight="1" x14ac:dyDescent="0.2">
      <c r="A13" s="1" t="s">
        <v>23</v>
      </c>
      <c r="B13" s="9">
        <v>713273</v>
      </c>
      <c r="C13" s="9">
        <v>713478</v>
      </c>
      <c r="D13" s="10"/>
      <c r="E13" s="9">
        <v>63922</v>
      </c>
      <c r="F13" s="9">
        <v>63942</v>
      </c>
      <c r="G13" s="10"/>
      <c r="H13" s="9">
        <v>346925</v>
      </c>
      <c r="I13" s="9">
        <v>347123</v>
      </c>
      <c r="J13" t="s">
        <v>24</v>
      </c>
      <c r="K13">
        <f>SUM(C13-B13+F13-E13+I13-H13)/2</f>
        <v>211.5</v>
      </c>
      <c r="L13">
        <f>SUM(C13-B13+F13-E13+I13-H13)</f>
        <v>423</v>
      </c>
      <c r="M13">
        <f>SUM(K13*0.04+K13)</f>
        <v>219.96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20"/>
  <sheetViews>
    <sheetView workbookViewId="0">
      <selection activeCell="F12" sqref="F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9" width="18.7109375" customWidth="1"/>
    <col min="10" max="10" width="15.5703125" bestFit="1" customWidth="1"/>
    <col min="11" max="11" width="15" bestFit="1"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41148</v>
      </c>
      <c r="C3" s="2">
        <v>41152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E9" s="8"/>
      <c r="F9" s="8"/>
      <c r="H9" s="8"/>
      <c r="I9" s="8"/>
      <c r="J9" t="s">
        <v>16</v>
      </c>
      <c r="K9">
        <f>SUM(C9-B9+F9-E9+I9-H9)/2</f>
        <v>0</v>
      </c>
      <c r="L9">
        <f>SUM(C9-B9+F9-E9+I9-H9)</f>
        <v>0</v>
      </c>
      <c r="M9">
        <f>SUM(K9*0.04+K9)</f>
        <v>0</v>
      </c>
    </row>
    <row r="10" spans="1:13" ht="34.5" customHeight="1" x14ac:dyDescent="0.2">
      <c r="A10" s="1" t="s">
        <v>17</v>
      </c>
      <c r="B10" s="7">
        <v>999676</v>
      </c>
      <c r="C10" s="7">
        <v>1003379</v>
      </c>
      <c r="E10" s="7">
        <v>50134</v>
      </c>
      <c r="F10" s="7">
        <v>50218</v>
      </c>
      <c r="H10" s="7">
        <v>235617</v>
      </c>
      <c r="I10" s="7">
        <v>235922</v>
      </c>
      <c r="J10" t="s">
        <v>18</v>
      </c>
      <c r="K10">
        <f>SUM(C10-B10+F10-E10+I10-H10)/2</f>
        <v>2046</v>
      </c>
      <c r="L10">
        <f>SUM(C10-B10+F10-E10+I10-H10)</f>
        <v>4092</v>
      </c>
      <c r="M10">
        <f>SUM(K10*0.04+K10)</f>
        <v>2127.84</v>
      </c>
    </row>
    <row r="11" spans="1:13" ht="34.5" customHeight="1" x14ac:dyDescent="0.2">
      <c r="A11" s="1" t="s">
        <v>19</v>
      </c>
      <c r="B11" s="9">
        <v>3402</v>
      </c>
      <c r="C11" s="9">
        <v>6107</v>
      </c>
      <c r="E11" s="9">
        <v>50236</v>
      </c>
      <c r="F11" s="9">
        <v>50339</v>
      </c>
      <c r="H11" s="9">
        <v>235938</v>
      </c>
      <c r="I11" s="9">
        <v>236156</v>
      </c>
      <c r="J11" t="s">
        <v>20</v>
      </c>
      <c r="K11">
        <f>SUM(C11-B11+F11-E11+I11-H11)/2</f>
        <v>1513</v>
      </c>
      <c r="L11">
        <f>SUM(C11-B11+F11-E11+I11-H11)</f>
        <v>3026</v>
      </c>
      <c r="M11">
        <f>SUM(K11*0.04+K11)</f>
        <v>1573.52</v>
      </c>
    </row>
    <row r="12" spans="1:13" ht="34.5" customHeight="1" x14ac:dyDescent="0.2">
      <c r="A12" s="1" t="s">
        <v>21</v>
      </c>
      <c r="B12" s="7">
        <v>6128</v>
      </c>
      <c r="C12" s="7">
        <v>9467</v>
      </c>
      <c r="E12" s="7">
        <v>50345</v>
      </c>
      <c r="F12" s="7">
        <v>50408</v>
      </c>
      <c r="H12" s="7">
        <v>236207</v>
      </c>
      <c r="I12" s="7">
        <v>236440</v>
      </c>
      <c r="J12" t="s">
        <v>22</v>
      </c>
      <c r="K12">
        <f>SUM(C12-B12+F12-E12+I12-H12)/2</f>
        <v>1817.5</v>
      </c>
      <c r="L12">
        <f>SUM(C12-B12+F12-E12+I12-H12)</f>
        <v>3635</v>
      </c>
      <c r="M12">
        <f>SUM(K12*0.04+K12)</f>
        <v>1890.2</v>
      </c>
    </row>
    <row r="13" spans="1:13" ht="34.5" customHeight="1" x14ac:dyDescent="0.2">
      <c r="A13" s="1" t="s">
        <v>23</v>
      </c>
      <c r="B13" s="7">
        <v>9514</v>
      </c>
      <c r="C13" s="7">
        <v>11039</v>
      </c>
      <c r="E13" s="7">
        <v>50424</v>
      </c>
      <c r="F13" s="7">
        <v>50452</v>
      </c>
      <c r="H13" s="7">
        <v>236488</v>
      </c>
      <c r="I13" s="7">
        <v>236638</v>
      </c>
      <c r="J13" t="s">
        <v>24</v>
      </c>
      <c r="K13">
        <f>SUM(C13-B13+F13-E13+I13-H13)/2</f>
        <v>851.5</v>
      </c>
      <c r="L13">
        <f>SUM(C13-B13+F13-E13+I13-H13)</f>
        <v>1703</v>
      </c>
      <c r="M13">
        <f>SUM(K13*0.04+K13)</f>
        <v>885.56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scale="48" orientation="landscape" r:id="rId1"/>
  <headerFooter alignWithMargins="0"/>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4" sqref="I14"/>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41722</v>
      </c>
      <c r="C3" s="2">
        <v>41726</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713565</v>
      </c>
      <c r="C9" s="9">
        <v>715196</v>
      </c>
      <c r="D9" s="10"/>
      <c r="E9" s="9">
        <v>63947</v>
      </c>
      <c r="F9" s="9">
        <v>63982</v>
      </c>
      <c r="G9" s="10"/>
      <c r="H9" s="9">
        <v>347177</v>
      </c>
      <c r="I9" s="9">
        <v>347416</v>
      </c>
      <c r="J9" t="s">
        <v>16</v>
      </c>
      <c r="K9">
        <f>SUM(C9-B9+F9-E9+I9-H9)/2</f>
        <v>952.5</v>
      </c>
      <c r="L9">
        <f>SUM(C9-B9+F9-E9+I9-H9)</f>
        <v>1905</v>
      </c>
      <c r="M9">
        <f>SUM(K9*0.04+K9)</f>
        <v>990.6</v>
      </c>
    </row>
    <row r="10" spans="1:13" ht="34.5" customHeight="1" x14ac:dyDescent="0.2">
      <c r="A10" s="1" t="s">
        <v>17</v>
      </c>
      <c r="B10" s="9">
        <v>715233</v>
      </c>
      <c r="C10" s="9">
        <v>717495</v>
      </c>
      <c r="D10" s="10"/>
      <c r="E10" s="9">
        <v>63991</v>
      </c>
      <c r="F10" s="9">
        <v>64032</v>
      </c>
      <c r="G10" s="10"/>
      <c r="H10" s="9">
        <v>347485</v>
      </c>
      <c r="I10" s="9">
        <v>347821</v>
      </c>
      <c r="J10" t="s">
        <v>18</v>
      </c>
      <c r="K10">
        <f>SUM(C10-B10+F10-E10+I10-H10)/2</f>
        <v>1319.5</v>
      </c>
      <c r="L10">
        <f>SUM(C10-B10+F10-E10+I10-H10)</f>
        <v>2639</v>
      </c>
      <c r="M10">
        <f>SUM(K10*0.04+K10)</f>
        <v>1372.28</v>
      </c>
    </row>
    <row r="11" spans="1:13" ht="34.5" customHeight="1" x14ac:dyDescent="0.2">
      <c r="A11" s="1" t="s">
        <v>19</v>
      </c>
      <c r="B11" s="9">
        <v>717532</v>
      </c>
      <c r="C11" s="9">
        <v>719370</v>
      </c>
      <c r="D11" s="10"/>
      <c r="E11" s="9">
        <v>64045</v>
      </c>
      <c r="F11" s="9">
        <v>64093</v>
      </c>
      <c r="G11" s="10"/>
      <c r="H11" s="9">
        <v>347897</v>
      </c>
      <c r="I11" s="9">
        <v>348176</v>
      </c>
      <c r="J11" t="s">
        <v>20</v>
      </c>
      <c r="K11">
        <f>SUM(C11-B11+F11-E11+I11-H11)/2</f>
        <v>1082.5</v>
      </c>
      <c r="L11">
        <f>SUM(C11-B11+F11-E11+I11-H11)</f>
        <v>2165</v>
      </c>
      <c r="M11">
        <f>SUM(K11*0.04+K11)</f>
        <v>1125.8</v>
      </c>
    </row>
    <row r="12" spans="1:13" ht="34.5" customHeight="1" x14ac:dyDescent="0.2">
      <c r="A12" s="1" t="s">
        <v>21</v>
      </c>
      <c r="B12" s="9">
        <v>719414</v>
      </c>
      <c r="C12" s="9">
        <v>721460</v>
      </c>
      <c r="D12" s="10"/>
      <c r="E12" s="9">
        <v>64102</v>
      </c>
      <c r="F12" s="9">
        <v>64134</v>
      </c>
      <c r="G12" s="10"/>
      <c r="H12" s="9">
        <v>348262</v>
      </c>
      <c r="I12" s="9">
        <v>348671</v>
      </c>
      <c r="J12" t="s">
        <v>22</v>
      </c>
      <c r="K12">
        <f>SUM(C12-B12+F12-E12+I12-H12)/2</f>
        <v>1243.5</v>
      </c>
      <c r="L12">
        <f>SUM(C12-B12+F12-E12+I12-H12)</f>
        <v>2487</v>
      </c>
      <c r="M12">
        <f>SUM(K12*0.04+K12)</f>
        <v>1293.24</v>
      </c>
    </row>
    <row r="13" spans="1:13" ht="34.5" customHeight="1" x14ac:dyDescent="0.2">
      <c r="A13" s="1" t="s">
        <v>23</v>
      </c>
      <c r="B13" s="9">
        <v>721482</v>
      </c>
      <c r="C13" s="9">
        <v>722280</v>
      </c>
      <c r="D13" s="10"/>
      <c r="E13" s="9">
        <v>64143</v>
      </c>
      <c r="F13" s="9">
        <v>64168</v>
      </c>
      <c r="G13" s="10"/>
      <c r="H13" s="9">
        <v>348724</v>
      </c>
      <c r="I13" s="9">
        <v>348906</v>
      </c>
      <c r="J13" t="s">
        <v>24</v>
      </c>
      <c r="K13">
        <f>SUM(C13-B13+F13-E13+I13-H13)/2</f>
        <v>502.5</v>
      </c>
      <c r="L13">
        <f>SUM(C13-B13+F13-E13+I13-H13)</f>
        <v>1005</v>
      </c>
      <c r="M13">
        <f>SUM(K13*0.04+K13)</f>
        <v>522.6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22"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41729</v>
      </c>
      <c r="C3" s="2">
        <v>41733</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722813</v>
      </c>
      <c r="C9" s="9">
        <v>724820</v>
      </c>
      <c r="D9" s="10"/>
      <c r="E9" s="9">
        <v>64172</v>
      </c>
      <c r="F9" s="9">
        <v>64209</v>
      </c>
      <c r="G9" s="10"/>
      <c r="H9" s="9">
        <v>348973</v>
      </c>
      <c r="I9" s="9">
        <v>349207</v>
      </c>
      <c r="J9" t="s">
        <v>16</v>
      </c>
      <c r="K9">
        <f>SUM(C9-B9+F9-E9+I9-H9)/2</f>
        <v>1139</v>
      </c>
      <c r="L9">
        <f>SUM(C9-B9+F9-E9+I9-H9)</f>
        <v>2278</v>
      </c>
      <c r="M9">
        <f>SUM(K9*0.04+K9)</f>
        <v>1184.56</v>
      </c>
    </row>
    <row r="10" spans="1:13" ht="34.5" customHeight="1" x14ac:dyDescent="0.2">
      <c r="A10" s="1" t="s">
        <v>17</v>
      </c>
      <c r="B10" s="9">
        <v>724864</v>
      </c>
      <c r="C10" s="9">
        <v>726978</v>
      </c>
      <c r="D10" s="10"/>
      <c r="E10" s="9">
        <v>64214</v>
      </c>
      <c r="F10" s="9">
        <v>64237</v>
      </c>
      <c r="G10" s="10"/>
      <c r="H10" s="9">
        <v>349270</v>
      </c>
      <c r="I10" s="9">
        <v>349639</v>
      </c>
      <c r="J10" t="s">
        <v>18</v>
      </c>
      <c r="K10">
        <f>SUM(C10-B10+F10-E10+I10-H10)/2</f>
        <v>1253</v>
      </c>
      <c r="L10">
        <f>SUM(C10-B10+F10-E10+I10-H10)</f>
        <v>2506</v>
      </c>
      <c r="M10">
        <f>SUM(K10*0.04+K10)</f>
        <v>1303.1199999999999</v>
      </c>
    </row>
    <row r="11" spans="1:13" ht="34.5" customHeight="1" x14ac:dyDescent="0.2">
      <c r="A11" s="1" t="s">
        <v>19</v>
      </c>
      <c r="B11" s="9">
        <v>727022</v>
      </c>
      <c r="C11" s="9">
        <v>728802</v>
      </c>
      <c r="D11" s="10"/>
      <c r="E11" s="9">
        <v>64257</v>
      </c>
      <c r="F11" s="9">
        <v>64286</v>
      </c>
      <c r="G11" s="10"/>
      <c r="H11" s="9">
        <v>349699</v>
      </c>
      <c r="I11" s="9">
        <v>350013</v>
      </c>
      <c r="J11" t="s">
        <v>20</v>
      </c>
      <c r="K11">
        <f>SUM(C11-B11+F11-E11+I11-H11)/2</f>
        <v>1061.5</v>
      </c>
      <c r="L11">
        <f>SUM(C11-B11+F11-E11+I11-H11)</f>
        <v>2123</v>
      </c>
      <c r="M11">
        <f>SUM(K11*0.04+K11)</f>
        <v>1103.96</v>
      </c>
    </row>
    <row r="12" spans="1:13" ht="34.5" customHeight="1" x14ac:dyDescent="0.2">
      <c r="A12" s="1" t="s">
        <v>21</v>
      </c>
      <c r="B12" s="9">
        <v>728842</v>
      </c>
      <c r="C12" s="9">
        <v>731019</v>
      </c>
      <c r="D12" s="10"/>
      <c r="E12" s="9">
        <v>64295</v>
      </c>
      <c r="F12" s="9">
        <v>64324</v>
      </c>
      <c r="G12" s="10"/>
      <c r="H12" s="9">
        <v>350082</v>
      </c>
      <c r="I12" s="9">
        <v>350395</v>
      </c>
      <c r="J12" t="s">
        <v>22</v>
      </c>
      <c r="K12">
        <f>SUM(C12-B12+F12-E12+I12-H12)/2</f>
        <v>1259.5</v>
      </c>
      <c r="L12">
        <f>SUM(C12-B12+F12-E12+I12-H12)</f>
        <v>2519</v>
      </c>
      <c r="M12">
        <f>SUM(K12*0.04+K12)</f>
        <v>1309.8800000000001</v>
      </c>
    </row>
    <row r="13" spans="1:13" ht="34.5" customHeight="1" x14ac:dyDescent="0.2">
      <c r="A13" s="1" t="s">
        <v>23</v>
      </c>
      <c r="B13" s="9">
        <v>731041</v>
      </c>
      <c r="C13" s="9">
        <v>731883</v>
      </c>
      <c r="D13" s="10"/>
      <c r="E13" s="9">
        <v>64330</v>
      </c>
      <c r="F13" s="9">
        <v>64351</v>
      </c>
      <c r="G13" s="10"/>
      <c r="H13" s="9">
        <v>350450</v>
      </c>
      <c r="I13" s="9">
        <v>350635</v>
      </c>
      <c r="J13" t="s">
        <v>24</v>
      </c>
      <c r="K13">
        <f>SUM(C13-B13+F13-E13+I13-H13)/2</f>
        <v>524</v>
      </c>
      <c r="L13">
        <f>SUM(C13-B13+F13-E13+I13-H13)</f>
        <v>1048</v>
      </c>
      <c r="M13">
        <f>SUM(K13*0.04+K13)</f>
        <v>544.96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41736</v>
      </c>
      <c r="C3" s="2">
        <v>41740</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732365</v>
      </c>
      <c r="C9" s="9">
        <v>734152</v>
      </c>
      <c r="D9" s="10"/>
      <c r="E9" s="9">
        <v>64361</v>
      </c>
      <c r="F9" s="9">
        <v>64408</v>
      </c>
      <c r="G9" s="10"/>
      <c r="H9" s="9">
        <v>350690</v>
      </c>
      <c r="I9" s="9">
        <v>350977</v>
      </c>
      <c r="J9" t="s">
        <v>16</v>
      </c>
      <c r="K9">
        <f>SUM(C9-B9+F9-E9+I9-H9)/2</f>
        <v>1060.5</v>
      </c>
      <c r="L9">
        <f>SUM(C9-B9+F9-E9+I9-H9)</f>
        <v>2121</v>
      </c>
      <c r="M9">
        <f>SUM(K9*0.04+K9)</f>
        <v>1102.92</v>
      </c>
    </row>
    <row r="10" spans="1:13" ht="34.5" customHeight="1" x14ac:dyDescent="0.2">
      <c r="A10" s="1" t="s">
        <v>17</v>
      </c>
      <c r="B10" s="9">
        <v>734178</v>
      </c>
      <c r="C10" s="9">
        <v>736477</v>
      </c>
      <c r="D10" s="10"/>
      <c r="E10" s="9">
        <v>64411</v>
      </c>
      <c r="F10" s="9">
        <v>64444</v>
      </c>
      <c r="G10" s="10"/>
      <c r="H10" s="9">
        <v>351057</v>
      </c>
      <c r="I10" s="9">
        <v>351456</v>
      </c>
      <c r="J10" t="s">
        <v>18</v>
      </c>
      <c r="K10">
        <f>SUM(C10-B10+F10-E10+I10-H10)/2</f>
        <v>1365.5</v>
      </c>
      <c r="L10">
        <f>SUM(C10-B10+F10-E10+I10-H10)</f>
        <v>2731</v>
      </c>
      <c r="M10">
        <f>SUM(K10*0.04+K10)</f>
        <v>1420.12</v>
      </c>
    </row>
    <row r="11" spans="1:13" ht="34.5" customHeight="1" x14ac:dyDescent="0.2">
      <c r="A11" s="1" t="s">
        <v>19</v>
      </c>
      <c r="B11" s="9">
        <v>736500</v>
      </c>
      <c r="C11" s="9">
        <v>738416</v>
      </c>
      <c r="D11" s="10"/>
      <c r="E11" s="9">
        <v>64452</v>
      </c>
      <c r="F11" s="9">
        <v>64499</v>
      </c>
      <c r="G11" s="10"/>
      <c r="H11" s="9">
        <v>351527</v>
      </c>
      <c r="I11" s="9">
        <v>351823</v>
      </c>
      <c r="J11" t="s">
        <v>20</v>
      </c>
      <c r="K11">
        <f>SUM(C11-B11+F11-E11+I11-H11)/2</f>
        <v>1129.5</v>
      </c>
      <c r="L11">
        <f>SUM(C11-B11+F11-E11+I11-H11)</f>
        <v>2259</v>
      </c>
      <c r="M11">
        <f>SUM(K11*0.04+K11)</f>
        <v>1174.68</v>
      </c>
    </row>
    <row r="12" spans="1:13" ht="34.5" customHeight="1" x14ac:dyDescent="0.2">
      <c r="A12" s="1" t="s">
        <v>21</v>
      </c>
      <c r="B12" s="9">
        <v>738448</v>
      </c>
      <c r="C12" s="9">
        <v>740824</v>
      </c>
      <c r="D12" s="10"/>
      <c r="E12" s="9">
        <v>64510</v>
      </c>
      <c r="F12" s="9">
        <v>64555</v>
      </c>
      <c r="G12" s="10"/>
      <c r="H12" s="9">
        <v>351885</v>
      </c>
      <c r="I12" s="9">
        <v>352212</v>
      </c>
      <c r="J12" t="s">
        <v>22</v>
      </c>
      <c r="K12">
        <f>SUM(C12-B12+F12-E12+I12-H12)/2</f>
        <v>1374</v>
      </c>
      <c r="L12">
        <f>SUM(C12-B12+F12-E12+I12-H12)</f>
        <v>2748</v>
      </c>
      <c r="M12">
        <f>SUM(K12*0.04+K12)</f>
        <v>1428.96</v>
      </c>
    </row>
    <row r="13" spans="1:13" ht="34.5" customHeight="1" x14ac:dyDescent="0.2">
      <c r="A13" s="1" t="s">
        <v>23</v>
      </c>
      <c r="B13" s="9">
        <v>740860</v>
      </c>
      <c r="C13" s="9">
        <v>741627</v>
      </c>
      <c r="D13" s="10"/>
      <c r="E13" s="9">
        <v>64560</v>
      </c>
      <c r="F13" s="9">
        <v>64580</v>
      </c>
      <c r="G13" s="10"/>
      <c r="H13" s="9">
        <v>352265</v>
      </c>
      <c r="I13" s="9">
        <v>352461</v>
      </c>
      <c r="J13" t="s">
        <v>24</v>
      </c>
      <c r="K13">
        <f>SUM(C13-B13+F13-E13+I13-H13)/2</f>
        <v>491.5</v>
      </c>
      <c r="L13">
        <f>SUM(C13-B13+F13-E13+I13-H13)</f>
        <v>983</v>
      </c>
      <c r="M13">
        <f>SUM(K13*0.04+K13)</f>
        <v>511.16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41743</v>
      </c>
      <c r="C3" s="2">
        <v>41747</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742164</v>
      </c>
      <c r="C9" s="9">
        <v>744096</v>
      </c>
      <c r="D9" s="10"/>
      <c r="E9" s="9">
        <v>64586</v>
      </c>
      <c r="F9" s="9">
        <v>64633</v>
      </c>
      <c r="G9" s="10"/>
      <c r="H9" s="9">
        <v>352514</v>
      </c>
      <c r="I9" s="9">
        <v>352758</v>
      </c>
      <c r="J9" t="s">
        <v>16</v>
      </c>
      <c r="K9">
        <f>SUM(C9-B9+F9-E9+I9-H9)/2</f>
        <v>1111.5</v>
      </c>
      <c r="L9">
        <f>SUM(C9-B9+F9-E9+I9-H9)</f>
        <v>2223</v>
      </c>
      <c r="M9">
        <f>SUM(K9*0.04+K9)</f>
        <v>1155.96</v>
      </c>
    </row>
    <row r="10" spans="1:13" ht="34.5" customHeight="1" x14ac:dyDescent="0.2">
      <c r="A10" s="1" t="s">
        <v>17</v>
      </c>
      <c r="B10" s="9">
        <v>744124</v>
      </c>
      <c r="C10" s="9">
        <v>746590</v>
      </c>
      <c r="D10" s="10"/>
      <c r="E10" s="9">
        <v>64633</v>
      </c>
      <c r="F10" s="9">
        <v>64668</v>
      </c>
      <c r="G10" s="10"/>
      <c r="H10" s="9">
        <v>352825</v>
      </c>
      <c r="I10" s="9">
        <v>353157</v>
      </c>
      <c r="J10" t="s">
        <v>18</v>
      </c>
      <c r="K10">
        <f>SUM(C10-B10+F10-E10+I10-H10)/2</f>
        <v>1416.5</v>
      </c>
      <c r="L10">
        <f>SUM(C10-B10+F10-E10+I10-H10)</f>
        <v>2833</v>
      </c>
      <c r="M10">
        <f>SUM(K10*0.04+K10)</f>
        <v>1473.16</v>
      </c>
    </row>
    <row r="11" spans="1:13" ht="34.5" customHeight="1" x14ac:dyDescent="0.2">
      <c r="A11" s="1" t="s">
        <v>19</v>
      </c>
      <c r="B11" s="9">
        <v>746615</v>
      </c>
      <c r="C11" s="9">
        <v>748730</v>
      </c>
      <c r="D11" s="10"/>
      <c r="E11" s="9">
        <v>64675</v>
      </c>
      <c r="F11" s="9">
        <v>64720</v>
      </c>
      <c r="G11" s="10"/>
      <c r="H11" s="9">
        <v>353228</v>
      </c>
      <c r="I11" s="9">
        <v>353594</v>
      </c>
      <c r="J11" t="s">
        <v>20</v>
      </c>
      <c r="K11">
        <f>SUM(C11-B11+F11-E11+I11-H11)/2</f>
        <v>1263</v>
      </c>
      <c r="L11">
        <f>SUM(C11-B11+F11-E11+I11-H11)</f>
        <v>2526</v>
      </c>
      <c r="M11">
        <f>SUM(K11*0.04+K11)</f>
        <v>1313.52</v>
      </c>
    </row>
    <row r="12" spans="1:13" ht="34.5" customHeight="1" x14ac:dyDescent="0.2">
      <c r="A12" s="1" t="s">
        <v>21</v>
      </c>
      <c r="B12" s="9">
        <v>748755</v>
      </c>
      <c r="C12" s="9">
        <v>751218</v>
      </c>
      <c r="D12" s="10"/>
      <c r="E12" s="9">
        <v>64727</v>
      </c>
      <c r="F12" s="9">
        <v>64765</v>
      </c>
      <c r="G12" s="10"/>
      <c r="H12" s="9">
        <v>353655</v>
      </c>
      <c r="I12" s="9">
        <v>354019</v>
      </c>
      <c r="J12" t="s">
        <v>22</v>
      </c>
      <c r="K12">
        <f>SUM(C12-B12+F12-E12+I12-H12)/2</f>
        <v>1432.5</v>
      </c>
      <c r="L12">
        <f>SUM(C12-B12+F12-E12+I12-H12)</f>
        <v>2865</v>
      </c>
      <c r="M12">
        <f>SUM(K12*0.04+K12)</f>
        <v>1489.8</v>
      </c>
    </row>
    <row r="13" spans="1:13" ht="34.5" customHeight="1" x14ac:dyDescent="0.2">
      <c r="A13" s="1" t="s">
        <v>23</v>
      </c>
      <c r="B13" s="9">
        <v>751244</v>
      </c>
      <c r="C13" s="9">
        <v>752021</v>
      </c>
      <c r="D13" s="10"/>
      <c r="E13" s="9">
        <v>64773</v>
      </c>
      <c r="F13" s="9">
        <v>64794</v>
      </c>
      <c r="G13" s="10"/>
      <c r="H13" s="9">
        <v>354095</v>
      </c>
      <c r="I13" s="9">
        <v>354250</v>
      </c>
      <c r="J13" t="s">
        <v>24</v>
      </c>
      <c r="K13">
        <f>SUM(C13-B13+F13-E13+I13-H13)/2</f>
        <v>476.5</v>
      </c>
      <c r="L13">
        <f>SUM(C13-B13+F13-E13+I13-H13)</f>
        <v>953</v>
      </c>
      <c r="M13">
        <f>SUM(K13*0.04+K13)</f>
        <v>495.56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41750</v>
      </c>
      <c r="C3" s="2">
        <v>41754</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84</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752453</v>
      </c>
      <c r="C9" s="9">
        <v>754730</v>
      </c>
      <c r="D9" s="10"/>
      <c r="E9" s="9">
        <v>64801</v>
      </c>
      <c r="F9" s="9">
        <v>64839</v>
      </c>
      <c r="G9" s="10"/>
      <c r="H9" s="9">
        <v>354318</v>
      </c>
      <c r="I9" s="9">
        <v>354660</v>
      </c>
      <c r="J9" t="s">
        <v>16</v>
      </c>
      <c r="K9">
        <f>SUM(C9-B9+F9-E9+I9-H9)/2</f>
        <v>1328.5</v>
      </c>
      <c r="L9">
        <f>SUM(C9-B9+F9-E9+I9-H9)</f>
        <v>2657</v>
      </c>
      <c r="M9">
        <f>SUM(K9*0.04+K9)</f>
        <v>1381.64</v>
      </c>
    </row>
    <row r="10" spans="1:13" ht="34.5" customHeight="1" x14ac:dyDescent="0.2">
      <c r="A10" s="1" t="s">
        <v>17</v>
      </c>
      <c r="B10" s="9">
        <v>754751</v>
      </c>
      <c r="C10" s="9">
        <v>757210</v>
      </c>
      <c r="D10" s="10"/>
      <c r="E10" s="9">
        <v>64851</v>
      </c>
      <c r="F10" s="9">
        <v>64888</v>
      </c>
      <c r="G10" s="10"/>
      <c r="H10" s="9">
        <v>354738</v>
      </c>
      <c r="I10" s="9">
        <v>355129</v>
      </c>
      <c r="J10" t="s">
        <v>18</v>
      </c>
      <c r="K10">
        <f>SUM(C10-B10+F10-E10+I10-H10)/2</f>
        <v>1443.5</v>
      </c>
      <c r="L10">
        <f>SUM(C10-B10+F10-E10+I10-H10)</f>
        <v>2887</v>
      </c>
      <c r="M10">
        <f>SUM(K10*0.04+K10)</f>
        <v>1501.24</v>
      </c>
    </row>
    <row r="11" spans="1:13" ht="34.5" customHeight="1" x14ac:dyDescent="0.2">
      <c r="A11" s="1" t="s">
        <v>19</v>
      </c>
      <c r="B11" s="9">
        <v>757235</v>
      </c>
      <c r="C11" s="9">
        <v>759254</v>
      </c>
      <c r="D11" s="10"/>
      <c r="E11" s="9">
        <v>64894</v>
      </c>
      <c r="F11" s="9">
        <v>64932</v>
      </c>
      <c r="G11" s="10"/>
      <c r="H11" s="9">
        <v>355212</v>
      </c>
      <c r="I11" s="9">
        <v>355529</v>
      </c>
      <c r="J11" t="s">
        <v>20</v>
      </c>
      <c r="K11">
        <f>SUM(C11-B11+F11-E11+I11-H11)/2</f>
        <v>1187</v>
      </c>
      <c r="L11">
        <f>SUM(C11-B11+F11-E11+I11-H11)</f>
        <v>2374</v>
      </c>
      <c r="M11">
        <f>SUM(K11*0.04+K11)</f>
        <v>1234.48</v>
      </c>
    </row>
    <row r="12" spans="1:13" ht="34.5" customHeight="1" x14ac:dyDescent="0.2">
      <c r="A12" s="1" t="s">
        <v>21</v>
      </c>
      <c r="B12" s="9">
        <v>759277</v>
      </c>
      <c r="C12" s="9">
        <v>761981</v>
      </c>
      <c r="D12" s="10"/>
      <c r="E12" s="9">
        <v>64941</v>
      </c>
      <c r="F12" s="9">
        <v>64971</v>
      </c>
      <c r="G12" s="10"/>
      <c r="H12" s="9">
        <v>355612</v>
      </c>
      <c r="I12" s="9">
        <v>355943</v>
      </c>
      <c r="J12" t="s">
        <v>22</v>
      </c>
      <c r="K12">
        <f>SUM(C12-B12+F12-E12+I12-H12)/2</f>
        <v>1532.5</v>
      </c>
      <c r="L12">
        <f>SUM(C12-B12+F12-E12+I12-H12)</f>
        <v>3065</v>
      </c>
      <c r="M12">
        <f>SUM(K12*0.04+K12)</f>
        <v>1593.8</v>
      </c>
    </row>
    <row r="13" spans="1:13" ht="34.5" customHeight="1" x14ac:dyDescent="0.2">
      <c r="A13" s="1" t="s">
        <v>23</v>
      </c>
      <c r="B13" s="9">
        <v>762002</v>
      </c>
      <c r="C13" s="9">
        <v>763112</v>
      </c>
      <c r="D13" s="10"/>
      <c r="E13" s="9">
        <v>64984</v>
      </c>
      <c r="F13" s="9">
        <v>64995</v>
      </c>
      <c r="G13" s="10"/>
      <c r="H13" s="9">
        <v>356020</v>
      </c>
      <c r="I13" s="9">
        <v>356189</v>
      </c>
      <c r="J13" t="s">
        <v>24</v>
      </c>
      <c r="K13">
        <f>SUM(C13-B13+F13-E13+I13-H13)/2</f>
        <v>645</v>
      </c>
      <c r="L13">
        <f>SUM(C13-B13+F13-E13+I13-H13)</f>
        <v>1290</v>
      </c>
      <c r="M13">
        <f>SUM(K13*0.04+K13)</f>
        <v>670.8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2" sqref="I12"/>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41757</v>
      </c>
      <c r="C3" s="2">
        <v>41761</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763539</v>
      </c>
      <c r="C9" s="9">
        <v>765070</v>
      </c>
      <c r="D9" s="10"/>
      <c r="E9" s="9">
        <v>65011</v>
      </c>
      <c r="F9" s="9">
        <v>65028</v>
      </c>
      <c r="G9" s="10"/>
      <c r="H9" s="9">
        <v>356328</v>
      </c>
      <c r="I9" s="9">
        <v>356690</v>
      </c>
      <c r="J9" t="s">
        <v>16</v>
      </c>
      <c r="K9">
        <f>SUM(C9-B9+F9-E9+I9-H9)/2</f>
        <v>955</v>
      </c>
      <c r="L9">
        <f>SUM(C9-B9+F9-E9+I9-H9)</f>
        <v>1910</v>
      </c>
      <c r="M9">
        <f>SUM(K9*0.04+K9)</f>
        <v>993.2</v>
      </c>
    </row>
    <row r="10" spans="1:13" ht="34.5" customHeight="1" x14ac:dyDescent="0.2">
      <c r="A10" s="1" t="s">
        <v>17</v>
      </c>
      <c r="B10" s="9">
        <v>765100</v>
      </c>
      <c r="C10" s="9">
        <v>767162</v>
      </c>
      <c r="D10" s="10"/>
      <c r="E10" s="9">
        <v>65030</v>
      </c>
      <c r="F10" s="9">
        <v>65056</v>
      </c>
      <c r="G10" s="10"/>
      <c r="H10" s="9">
        <v>356800</v>
      </c>
      <c r="I10" s="9">
        <v>357147</v>
      </c>
      <c r="J10" t="s">
        <v>18</v>
      </c>
      <c r="K10">
        <f>SUM(C10-B10+F10-E10+I10-H10)/2</f>
        <v>1217.5</v>
      </c>
      <c r="L10">
        <f>SUM(C10-B10+F10-E10+I10-H10)</f>
        <v>2435</v>
      </c>
      <c r="M10">
        <f>SUM(K10*0.04+K10)</f>
        <v>1266.2</v>
      </c>
    </row>
    <row r="11" spans="1:13" ht="34.5" customHeight="1" x14ac:dyDescent="0.2">
      <c r="A11" s="1" t="s">
        <v>19</v>
      </c>
      <c r="B11" s="9">
        <v>767195</v>
      </c>
      <c r="C11" s="9">
        <v>768678</v>
      </c>
      <c r="D11" s="10"/>
      <c r="E11" s="9">
        <v>65061</v>
      </c>
      <c r="F11" s="9">
        <v>65090</v>
      </c>
      <c r="G11" s="10"/>
      <c r="H11" s="9">
        <v>357196</v>
      </c>
      <c r="I11" s="9">
        <v>357452</v>
      </c>
      <c r="J11" t="s">
        <v>20</v>
      </c>
      <c r="K11">
        <f>SUM(C11-B11+F11-E11+I11-H11)/2</f>
        <v>884</v>
      </c>
      <c r="L11">
        <f>SUM(C11-B11+F11-E11+I11-H11)</f>
        <v>1768</v>
      </c>
      <c r="M11">
        <f>SUM(K11*0.04+K11)</f>
        <v>919.36</v>
      </c>
    </row>
    <row r="12" spans="1:13" ht="34.5" customHeight="1" x14ac:dyDescent="0.2">
      <c r="A12" s="1" t="s">
        <v>21</v>
      </c>
      <c r="B12" s="9">
        <v>768702</v>
      </c>
      <c r="C12" s="9">
        <v>770226</v>
      </c>
      <c r="D12" s="10"/>
      <c r="E12" s="9">
        <v>65098</v>
      </c>
      <c r="F12" s="9">
        <v>65131</v>
      </c>
      <c r="G12" s="10"/>
      <c r="H12" s="9">
        <v>357523</v>
      </c>
      <c r="I12" s="9">
        <v>357724</v>
      </c>
      <c r="J12" t="s">
        <v>22</v>
      </c>
      <c r="K12">
        <f>SUM(C12-B12+F12-E12+I12-H12)/2</f>
        <v>879</v>
      </c>
      <c r="L12">
        <f>SUM(C12-B12+F12-E12+I12-H12)</f>
        <v>1758</v>
      </c>
      <c r="M12">
        <f>SUM(K12*0.04+K12)</f>
        <v>914.16</v>
      </c>
    </row>
    <row r="13" spans="1:13" ht="34.5" customHeight="1" x14ac:dyDescent="0.2">
      <c r="A13" s="1" t="s">
        <v>23</v>
      </c>
      <c r="B13" s="9">
        <v>770251</v>
      </c>
      <c r="C13" s="9">
        <v>770547</v>
      </c>
      <c r="D13" s="10"/>
      <c r="E13" s="9">
        <v>65140</v>
      </c>
      <c r="F13" s="9">
        <v>65140</v>
      </c>
      <c r="G13" s="10"/>
      <c r="H13" s="9">
        <v>357744</v>
      </c>
      <c r="I13" s="9">
        <v>357831</v>
      </c>
      <c r="J13" t="s">
        <v>24</v>
      </c>
      <c r="K13">
        <f>SUM(C13-B13+F13-E13+I13-H13)/2</f>
        <v>191.5</v>
      </c>
      <c r="L13">
        <f>SUM(C13-B13+F13-E13+I13-H13)</f>
        <v>383</v>
      </c>
      <c r="M13">
        <f>SUM(K13*0.04+K13)</f>
        <v>199.16</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41764</v>
      </c>
      <c r="C3" s="2">
        <v>41768</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770582</v>
      </c>
      <c r="C9" s="9">
        <v>770877</v>
      </c>
      <c r="D9" s="10"/>
      <c r="E9" s="9">
        <v>65141</v>
      </c>
      <c r="F9" s="9">
        <v>65156</v>
      </c>
      <c r="G9" s="10"/>
      <c r="H9" s="9">
        <v>357847</v>
      </c>
      <c r="I9" s="9">
        <v>357899</v>
      </c>
      <c r="J9" t="s">
        <v>16</v>
      </c>
      <c r="K9">
        <f>SUM(C9-B9+F9-E9+I9-H9)/2</f>
        <v>181</v>
      </c>
      <c r="L9">
        <f>SUM(C9-B9+F9-E9+I9-H9)</f>
        <v>362</v>
      </c>
      <c r="M9">
        <f>SUM(K9*0.04+K9)</f>
        <v>188.24</v>
      </c>
    </row>
    <row r="10" spans="1:13" ht="34.5" customHeight="1" x14ac:dyDescent="0.2">
      <c r="A10" s="1" t="s">
        <v>17</v>
      </c>
      <c r="B10" s="9">
        <v>770906</v>
      </c>
      <c r="C10" s="9">
        <v>771150</v>
      </c>
      <c r="D10" s="10"/>
      <c r="E10" s="9">
        <v>65162</v>
      </c>
      <c r="F10" s="9">
        <v>65174</v>
      </c>
      <c r="G10" s="10"/>
      <c r="H10" s="9">
        <v>357919</v>
      </c>
      <c r="I10" s="9">
        <v>357968</v>
      </c>
      <c r="J10" t="s">
        <v>18</v>
      </c>
      <c r="K10">
        <f>SUM(C10-B10+F10-E10+I10-H10)/2</f>
        <v>152.5</v>
      </c>
      <c r="L10">
        <f>SUM(C10-B10+F10-E10+I10-H10)</f>
        <v>305</v>
      </c>
      <c r="M10">
        <f>SUM(K10*0.04+K10)</f>
        <v>158.6</v>
      </c>
    </row>
    <row r="11" spans="1:13" ht="34.5" customHeight="1" x14ac:dyDescent="0.2">
      <c r="A11" s="1" t="s">
        <v>19</v>
      </c>
      <c r="B11" s="9">
        <v>771173</v>
      </c>
      <c r="C11" s="9">
        <v>771853</v>
      </c>
      <c r="D11" s="10"/>
      <c r="E11" s="9">
        <v>65179</v>
      </c>
      <c r="F11" s="9">
        <v>65204</v>
      </c>
      <c r="G11" s="10"/>
      <c r="H11" s="9">
        <v>357986</v>
      </c>
      <c r="I11" s="9">
        <v>358079</v>
      </c>
      <c r="J11" t="s">
        <v>20</v>
      </c>
      <c r="K11">
        <f>SUM(C11-B11+F11-E11+I11-H11)/2</f>
        <v>399</v>
      </c>
      <c r="L11">
        <f>SUM(C11-B11+F11-E11+I11-H11)</f>
        <v>798</v>
      </c>
      <c r="M11">
        <f>SUM(K11*0.04+K11)</f>
        <v>414.96</v>
      </c>
    </row>
    <row r="12" spans="1:13" ht="34.5" customHeight="1" x14ac:dyDescent="0.2">
      <c r="A12" s="1" t="s">
        <v>21</v>
      </c>
      <c r="B12" s="9">
        <v>771873</v>
      </c>
      <c r="C12" s="9">
        <v>772729</v>
      </c>
      <c r="D12" s="10"/>
      <c r="E12" s="9">
        <v>65212</v>
      </c>
      <c r="F12" s="9">
        <v>65235</v>
      </c>
      <c r="G12" s="10"/>
      <c r="H12" s="9">
        <v>358119</v>
      </c>
      <c r="I12" s="9">
        <v>358179</v>
      </c>
      <c r="J12" t="s">
        <v>22</v>
      </c>
      <c r="K12">
        <f>SUM(C12-B12+F12-E12+I12-H12)/2</f>
        <v>469.5</v>
      </c>
      <c r="L12">
        <f>SUM(C12-B12+F12-E12+I12-H12)</f>
        <v>939</v>
      </c>
      <c r="M12">
        <f>SUM(K12*0.04+K12)</f>
        <v>488.28</v>
      </c>
    </row>
    <row r="13" spans="1:13" ht="34.5" customHeight="1" x14ac:dyDescent="0.2">
      <c r="A13" s="1" t="s">
        <v>23</v>
      </c>
      <c r="B13" s="9">
        <v>772753</v>
      </c>
      <c r="C13" s="9">
        <v>772990</v>
      </c>
      <c r="D13" s="10"/>
      <c r="E13" s="9">
        <v>65243</v>
      </c>
      <c r="F13" s="9">
        <v>65249</v>
      </c>
      <c r="G13" s="10"/>
      <c r="H13" s="9">
        <v>358210</v>
      </c>
      <c r="I13" s="9">
        <v>358253</v>
      </c>
      <c r="J13" t="s">
        <v>24</v>
      </c>
      <c r="K13">
        <f>SUM(C13-B13+F13-E13+I13-H13)/2</f>
        <v>143</v>
      </c>
      <c r="L13">
        <f>SUM(C13-B13+F13-E13+I13-H13)</f>
        <v>286</v>
      </c>
      <c r="M13">
        <f>SUM(K13*0.04+K13)</f>
        <v>148.72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14" sqref="I14"/>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41771</v>
      </c>
      <c r="C3" s="2">
        <v>41775</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773188</v>
      </c>
      <c r="C9" s="9">
        <v>774144</v>
      </c>
      <c r="D9" s="10"/>
      <c r="E9" s="9">
        <v>65252</v>
      </c>
      <c r="F9" s="9">
        <v>65267</v>
      </c>
      <c r="G9" s="10"/>
      <c r="H9" s="9">
        <v>358285</v>
      </c>
      <c r="I9" s="9">
        <v>358393</v>
      </c>
      <c r="J9" t="s">
        <v>16</v>
      </c>
      <c r="K9">
        <f>SUM(C9-B9+F9-E9+I9-H9)/2</f>
        <v>539.5</v>
      </c>
      <c r="L9">
        <f>SUM(C9-B9+F9-E9+I9-H9)</f>
        <v>1079</v>
      </c>
      <c r="M9">
        <f>SUM(K9*0.04+K9)</f>
        <v>561.08000000000004</v>
      </c>
    </row>
    <row r="10" spans="1:13" ht="34.5" customHeight="1" x14ac:dyDescent="0.2">
      <c r="A10" s="1" t="s">
        <v>17</v>
      </c>
      <c r="B10" s="9">
        <v>774161</v>
      </c>
      <c r="C10" s="9">
        <v>775063</v>
      </c>
      <c r="D10" s="10"/>
      <c r="E10" s="9">
        <v>65271</v>
      </c>
      <c r="F10" s="9">
        <v>65301</v>
      </c>
      <c r="G10" s="10"/>
      <c r="H10" s="9">
        <v>358434</v>
      </c>
      <c r="I10" s="9">
        <v>358561</v>
      </c>
      <c r="J10" t="s">
        <v>18</v>
      </c>
      <c r="K10">
        <f>SUM(C10-B10+F10-E10+I10-H10)/2</f>
        <v>529.5</v>
      </c>
      <c r="L10">
        <f>SUM(C10-B10+F10-E10+I10-H10)</f>
        <v>1059</v>
      </c>
      <c r="M10">
        <f>SUM(K10*0.04+K10)</f>
        <v>550.67999999999995</v>
      </c>
    </row>
    <row r="11" spans="1:13" ht="34.5" customHeight="1" x14ac:dyDescent="0.2">
      <c r="A11" s="1" t="s">
        <v>19</v>
      </c>
      <c r="B11" s="9">
        <v>775068</v>
      </c>
      <c r="C11" s="9">
        <v>775830</v>
      </c>
      <c r="D11" s="10"/>
      <c r="E11" s="9">
        <v>65319</v>
      </c>
      <c r="F11" s="9">
        <v>65333</v>
      </c>
      <c r="G11" s="10"/>
      <c r="H11" s="9">
        <v>358590</v>
      </c>
      <c r="I11" s="9">
        <v>358691</v>
      </c>
      <c r="J11" t="s">
        <v>20</v>
      </c>
      <c r="K11">
        <f>SUM(C11-B11+F11-E11+I11-H11)/2</f>
        <v>438.5</v>
      </c>
      <c r="L11">
        <f>SUM(C11-B11+F11-E11+I11-H11)</f>
        <v>877</v>
      </c>
      <c r="M11">
        <f>SUM(K11*0.04+K11)</f>
        <v>456.04</v>
      </c>
    </row>
    <row r="12" spans="1:13" ht="34.5" customHeight="1" x14ac:dyDescent="0.2">
      <c r="A12" s="1" t="s">
        <v>21</v>
      </c>
      <c r="B12" s="9">
        <v>775860</v>
      </c>
      <c r="C12" s="9">
        <v>776626</v>
      </c>
      <c r="D12" s="10"/>
      <c r="E12" s="9">
        <v>65335</v>
      </c>
      <c r="F12" s="9">
        <v>65354</v>
      </c>
      <c r="G12" s="10"/>
      <c r="H12" s="9">
        <v>358725</v>
      </c>
      <c r="I12" s="9">
        <v>358809</v>
      </c>
      <c r="J12" t="s">
        <v>22</v>
      </c>
      <c r="K12">
        <f>SUM(C12-B12+F12-E12+I12-H12)/2</f>
        <v>434.5</v>
      </c>
      <c r="L12">
        <f>SUM(C12-B12+F12-E12+I12-H12)</f>
        <v>869</v>
      </c>
      <c r="M12">
        <f>SUM(K12*0.04+K12)</f>
        <v>451.88</v>
      </c>
    </row>
    <row r="13" spans="1:13" ht="34.5" customHeight="1" x14ac:dyDescent="0.2">
      <c r="A13" s="1" t="s">
        <v>23</v>
      </c>
      <c r="B13" s="9">
        <v>776854</v>
      </c>
      <c r="C13" s="9">
        <v>776909</v>
      </c>
      <c r="D13" s="10"/>
      <c r="E13" s="9">
        <v>65362</v>
      </c>
      <c r="F13" s="9">
        <v>65376</v>
      </c>
      <c r="G13" s="10"/>
      <c r="H13" s="9">
        <v>358841</v>
      </c>
      <c r="I13" s="9">
        <v>358949</v>
      </c>
      <c r="J13" t="s">
        <v>24</v>
      </c>
      <c r="K13">
        <f>SUM(C13-B13+F13-E13+I13-H13)/2</f>
        <v>88.5</v>
      </c>
      <c r="L13">
        <f>SUM(C13-B13+F13-E13+I13-H13)</f>
        <v>177</v>
      </c>
      <c r="M13">
        <f>SUM(K13*0.04+K13)</f>
        <v>92.04</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41778</v>
      </c>
      <c r="C3" s="2">
        <v>41782</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9">
        <v>777132</v>
      </c>
      <c r="C9" s="9">
        <v>778026</v>
      </c>
      <c r="D9" s="10"/>
      <c r="E9" s="9">
        <v>65383</v>
      </c>
      <c r="F9" s="9">
        <v>65394</v>
      </c>
      <c r="G9" s="10"/>
      <c r="H9" s="9">
        <v>358952</v>
      </c>
      <c r="I9" s="9">
        <v>359089</v>
      </c>
      <c r="J9" t="s">
        <v>16</v>
      </c>
      <c r="K9">
        <f>SUM(C9-B9+F9-E9+I9-H9)/2</f>
        <v>521</v>
      </c>
      <c r="L9">
        <f>SUM(C9-B9+F9-E9+I9-H9)</f>
        <v>1042</v>
      </c>
      <c r="M9">
        <f>SUM(K9*0.04+K9)</f>
        <v>541.84</v>
      </c>
    </row>
    <row r="10" spans="1:13" ht="34.5" customHeight="1" x14ac:dyDescent="0.2">
      <c r="A10" s="1" t="s">
        <v>17</v>
      </c>
      <c r="B10" s="9">
        <v>778045</v>
      </c>
      <c r="C10" s="9">
        <v>779063</v>
      </c>
      <c r="D10" s="10"/>
      <c r="E10" s="9">
        <v>65396</v>
      </c>
      <c r="F10" s="9">
        <v>65427</v>
      </c>
      <c r="G10" s="10"/>
      <c r="H10" s="9">
        <v>359148</v>
      </c>
      <c r="I10" s="9">
        <v>359261</v>
      </c>
      <c r="J10" t="s">
        <v>18</v>
      </c>
      <c r="K10">
        <f>SUM(C10-B10+F10-E10+I10-H10)/2</f>
        <v>581</v>
      </c>
      <c r="L10">
        <f>SUM(C10-B10+F10-E10+I10-H10)</f>
        <v>1162</v>
      </c>
      <c r="M10">
        <f>SUM(K10*0.04+K10)</f>
        <v>604.24</v>
      </c>
    </row>
    <row r="11" spans="1:13" ht="34.5" customHeight="1" x14ac:dyDescent="0.2">
      <c r="A11" s="1" t="s">
        <v>19</v>
      </c>
      <c r="B11" s="9">
        <v>779072</v>
      </c>
      <c r="C11" s="9">
        <v>779929</v>
      </c>
      <c r="D11" s="10"/>
      <c r="E11" s="9">
        <v>65436</v>
      </c>
      <c r="F11" s="9">
        <v>65447</v>
      </c>
      <c r="G11" s="10"/>
      <c r="H11" s="9">
        <v>359316</v>
      </c>
      <c r="I11" s="9">
        <v>359417</v>
      </c>
      <c r="J11" t="s">
        <v>20</v>
      </c>
      <c r="K11">
        <f>SUM(C11-B11+F11-E11+I11-H11)/2</f>
        <v>484.5</v>
      </c>
      <c r="L11">
        <f>SUM(C11-B11+F11-E11+I11-H11)</f>
        <v>969</v>
      </c>
      <c r="M11">
        <f>SUM(K11*0.04+K11)</f>
        <v>503.88</v>
      </c>
    </row>
    <row r="12" spans="1:13" ht="34.5" customHeight="1" x14ac:dyDescent="0.2">
      <c r="A12" s="1" t="s">
        <v>21</v>
      </c>
      <c r="B12" s="9">
        <v>779957</v>
      </c>
      <c r="C12" s="9">
        <v>780721</v>
      </c>
      <c r="D12" s="10"/>
      <c r="E12" s="9">
        <v>65451</v>
      </c>
      <c r="F12" s="9">
        <v>65465</v>
      </c>
      <c r="G12" s="10"/>
      <c r="H12" s="9">
        <v>359474</v>
      </c>
      <c r="I12" s="9">
        <v>359555</v>
      </c>
      <c r="J12" t="s">
        <v>22</v>
      </c>
      <c r="K12">
        <f>SUM(C12-B12+F12-E12+I12-H12)/2</f>
        <v>429.5</v>
      </c>
      <c r="L12">
        <f>SUM(C12-B12+F12-E12+I12-H12)</f>
        <v>859</v>
      </c>
      <c r="M12">
        <f>SUM(K12*0.04+K12)</f>
        <v>446.68</v>
      </c>
    </row>
    <row r="13" spans="1:13" ht="34.5" customHeight="1" x14ac:dyDescent="0.2">
      <c r="A13" s="1" t="s">
        <v>23</v>
      </c>
      <c r="B13" s="9">
        <v>780739</v>
      </c>
      <c r="C13" s="9">
        <v>781030</v>
      </c>
      <c r="D13" s="10"/>
      <c r="E13" s="9">
        <v>65469</v>
      </c>
      <c r="F13" s="9">
        <v>65481</v>
      </c>
      <c r="G13" s="10"/>
      <c r="H13" s="9">
        <v>359600</v>
      </c>
      <c r="I13" s="9">
        <v>359658</v>
      </c>
      <c r="J13" t="s">
        <v>24</v>
      </c>
      <c r="K13">
        <f>SUM(C13-B13+F13-E13+I13-H13)/2</f>
        <v>180.5</v>
      </c>
      <c r="L13">
        <f>SUM(C13-B13+F13-E13+I13-H13)</f>
        <v>361</v>
      </c>
      <c r="M13">
        <f>SUM(K13*0.04+K13)</f>
        <v>187.72</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RowHeight="12.75" x14ac:dyDescent="0.2"/>
  <cols>
    <col min="1" max="1" width="13" customWidth="1"/>
    <col min="2" max="2" width="19.7109375" customWidth="1"/>
    <col min="3" max="3" width="18.7109375" customWidth="1"/>
    <col min="4" max="4" width="4.7109375" customWidth="1"/>
    <col min="5" max="6" width="18.7109375" customWidth="1"/>
    <col min="7" max="7" width="4.7109375" customWidth="1"/>
    <col min="8" max="8" width="18.7109375" customWidth="1"/>
    <col min="9" max="9" width="20.5703125" customWidth="1"/>
    <col min="10" max="10" width="15.5703125" bestFit="1" customWidth="1"/>
    <col min="11" max="11" width="8.28515625" customWidth="1"/>
    <col min="12" max="12" width="15" customWidth="1"/>
  </cols>
  <sheetData>
    <row r="1" spans="1:13" ht="20.25" x14ac:dyDescent="0.3">
      <c r="A1" s="19" t="s">
        <v>0</v>
      </c>
      <c r="B1" s="19"/>
      <c r="C1" s="19"/>
      <c r="D1" s="19"/>
      <c r="E1" s="19"/>
      <c r="F1" s="19"/>
      <c r="G1" s="19"/>
      <c r="H1" s="19"/>
      <c r="I1" s="19"/>
    </row>
    <row r="3" spans="1:13" ht="13.5" thickBot="1" x14ac:dyDescent="0.25">
      <c r="A3" s="1" t="s">
        <v>1</v>
      </c>
      <c r="B3" s="2">
        <v>41785</v>
      </c>
      <c r="C3" s="2">
        <v>41789</v>
      </c>
    </row>
    <row r="4" spans="1:13" x14ac:dyDescent="0.2">
      <c r="B4" s="3"/>
      <c r="C4" s="3"/>
    </row>
    <row r="5" spans="1:13" x14ac:dyDescent="0.2">
      <c r="B5" s="3"/>
      <c r="C5" s="3"/>
    </row>
    <row r="6" spans="1:13" x14ac:dyDescent="0.2">
      <c r="B6" s="20" t="s">
        <v>2</v>
      </c>
      <c r="C6" s="20"/>
      <c r="E6" s="21" t="s">
        <v>3</v>
      </c>
      <c r="F6" s="21"/>
      <c r="H6" s="21" t="s">
        <v>4</v>
      </c>
      <c r="I6" s="21"/>
    </row>
    <row r="7" spans="1:13" x14ac:dyDescent="0.2">
      <c r="B7" s="4" t="s">
        <v>5</v>
      </c>
      <c r="C7" s="5" t="s">
        <v>6</v>
      </c>
      <c r="E7" s="1" t="s">
        <v>7</v>
      </c>
      <c r="F7" s="1" t="s">
        <v>8</v>
      </c>
      <c r="H7" s="1" t="s">
        <v>5</v>
      </c>
      <c r="I7" s="1" t="s">
        <v>9</v>
      </c>
    </row>
    <row r="8" spans="1:13" x14ac:dyDescent="0.2">
      <c r="B8" s="1" t="s">
        <v>10</v>
      </c>
      <c r="C8" s="1" t="s">
        <v>11</v>
      </c>
      <c r="E8" s="1" t="s">
        <v>10</v>
      </c>
      <c r="F8" s="1" t="s">
        <v>11</v>
      </c>
      <c r="H8" s="1" t="s">
        <v>10</v>
      </c>
      <c r="I8" s="1" t="s">
        <v>11</v>
      </c>
      <c r="K8" s="6" t="s">
        <v>12</v>
      </c>
      <c r="L8" s="6" t="s">
        <v>13</v>
      </c>
      <c r="M8" t="s">
        <v>14</v>
      </c>
    </row>
    <row r="9" spans="1:13" ht="34.5" customHeight="1" x14ac:dyDescent="0.2">
      <c r="A9" s="1" t="s">
        <v>15</v>
      </c>
      <c r="B9" s="8"/>
      <c r="C9" s="8"/>
      <c r="D9" s="10"/>
      <c r="E9" s="8"/>
      <c r="F9" s="8"/>
      <c r="G9" s="10"/>
      <c r="H9" s="8"/>
      <c r="I9" s="8"/>
      <c r="J9" t="s">
        <v>16</v>
      </c>
      <c r="K9">
        <f>SUM(C9-B9+F9-E9+I9-H9)/2</f>
        <v>0</v>
      </c>
      <c r="L9">
        <f>SUM(C9-B9+F9-E9+I9-H9)</f>
        <v>0</v>
      </c>
      <c r="M9">
        <f>SUM(K9*0.04+K9)</f>
        <v>0</v>
      </c>
    </row>
    <row r="10" spans="1:13" ht="34.5" customHeight="1" x14ac:dyDescent="0.2">
      <c r="A10" s="1" t="s">
        <v>17</v>
      </c>
      <c r="B10" s="9">
        <v>781248</v>
      </c>
      <c r="C10" s="9">
        <v>782108</v>
      </c>
      <c r="D10" s="10"/>
      <c r="E10" s="9">
        <v>65490</v>
      </c>
      <c r="F10" s="9">
        <v>65512</v>
      </c>
      <c r="G10" s="10"/>
      <c r="H10" s="9">
        <v>359713</v>
      </c>
      <c r="I10" s="9">
        <v>359814</v>
      </c>
      <c r="J10" t="s">
        <v>18</v>
      </c>
      <c r="K10">
        <f>SUM(C10-B10+F10-E10+I10-H10)/2</f>
        <v>491.5</v>
      </c>
      <c r="L10">
        <f>SUM(C10-B10+F10-E10+I10-H10)</f>
        <v>983</v>
      </c>
      <c r="M10">
        <f>SUM(K10*0.04+K10)</f>
        <v>511.16</v>
      </c>
    </row>
    <row r="11" spans="1:13" ht="34.5" customHeight="1" x14ac:dyDescent="0.2">
      <c r="A11" s="1" t="s">
        <v>19</v>
      </c>
      <c r="B11" s="9">
        <v>782132</v>
      </c>
      <c r="C11" s="9">
        <v>782923</v>
      </c>
      <c r="D11" s="10"/>
      <c r="E11" s="9">
        <v>65520</v>
      </c>
      <c r="F11" s="9">
        <v>65530</v>
      </c>
      <c r="G11" s="10"/>
      <c r="H11" s="9">
        <v>359880</v>
      </c>
      <c r="I11" s="9">
        <v>359962</v>
      </c>
      <c r="J11" t="s">
        <v>20</v>
      </c>
      <c r="K11">
        <f>SUM(C11-B11+F11-E11+I11-H11)/2</f>
        <v>441.5</v>
      </c>
      <c r="L11">
        <f>SUM(C11-B11+F11-E11+I11-H11)</f>
        <v>883</v>
      </c>
      <c r="M11">
        <f>SUM(K11*0.04+K11)</f>
        <v>459.16</v>
      </c>
    </row>
    <row r="12" spans="1:13" ht="34.5" customHeight="1" x14ac:dyDescent="0.2">
      <c r="A12" s="1" t="s">
        <v>21</v>
      </c>
      <c r="B12" s="9">
        <v>782969</v>
      </c>
      <c r="C12" s="9">
        <v>783812</v>
      </c>
      <c r="D12" s="10"/>
      <c r="E12" s="9">
        <v>65540</v>
      </c>
      <c r="F12" s="9">
        <v>65559</v>
      </c>
      <c r="G12" s="10"/>
      <c r="H12" s="9">
        <v>360018</v>
      </c>
      <c r="I12" s="9">
        <v>360118</v>
      </c>
      <c r="J12" t="s">
        <v>22</v>
      </c>
      <c r="K12">
        <f>SUM(C12-B12+F12-E12+I12-H12)/2</f>
        <v>481</v>
      </c>
      <c r="L12">
        <f>SUM(C12-B12+F12-E12+I12-H12)</f>
        <v>962</v>
      </c>
      <c r="M12">
        <f>SUM(K12*0.04+K12)</f>
        <v>500.24</v>
      </c>
    </row>
    <row r="13" spans="1:13" ht="34.5" customHeight="1" x14ac:dyDescent="0.2">
      <c r="A13" s="1" t="s">
        <v>23</v>
      </c>
      <c r="B13" s="9">
        <v>783835</v>
      </c>
      <c r="C13" s="9">
        <v>784094</v>
      </c>
      <c r="D13" s="10"/>
      <c r="E13" s="9">
        <v>65563</v>
      </c>
      <c r="F13" s="9">
        <v>65572</v>
      </c>
      <c r="G13" s="10"/>
      <c r="H13" s="9">
        <v>360166</v>
      </c>
      <c r="I13" s="9">
        <v>360212</v>
      </c>
      <c r="J13" t="s">
        <v>24</v>
      </c>
      <c r="K13">
        <f>SUM(C13-B13+F13-E13+I13-H13)/2</f>
        <v>157</v>
      </c>
      <c r="L13">
        <f>SUM(C13-B13+F13-E13+I13-H13)</f>
        <v>314</v>
      </c>
      <c r="M13">
        <f>SUM(K13*0.04+K13)</f>
        <v>163.28</v>
      </c>
    </row>
    <row r="17" spans="1:6" x14ac:dyDescent="0.2">
      <c r="A17" s="1" t="s">
        <v>25</v>
      </c>
      <c r="B17" s="22" t="s">
        <v>26</v>
      </c>
      <c r="C17" s="22"/>
      <c r="D17" s="22"/>
      <c r="E17" s="22"/>
      <c r="F17" s="22"/>
    </row>
    <row r="18" spans="1:6" x14ac:dyDescent="0.2">
      <c r="B18" s="22"/>
      <c r="C18" s="22"/>
      <c r="D18" s="22"/>
      <c r="E18" s="22"/>
      <c r="F18" s="22"/>
    </row>
    <row r="19" spans="1:6" x14ac:dyDescent="0.2">
      <c r="B19" s="22"/>
      <c r="C19" s="22"/>
      <c r="D19" s="22"/>
      <c r="E19" s="22"/>
      <c r="F19" s="22"/>
    </row>
    <row r="20" spans="1:6" x14ac:dyDescent="0.2">
      <c r="B20" s="22"/>
      <c r="C20" s="22"/>
      <c r="D20" s="22"/>
      <c r="E20" s="22"/>
      <c r="F20" s="22"/>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106</vt:i4>
      </vt:variant>
      <vt:variant>
        <vt:lpstr>Named Ranges</vt:lpstr>
      </vt:variant>
      <vt:variant>
        <vt:i4>2</vt:i4>
      </vt:variant>
    </vt:vector>
  </HeadingPairs>
  <TitlesOfParts>
    <vt:vector size="108" baseType="lpstr">
      <vt:lpstr>07-02-2012</vt:lpstr>
      <vt:lpstr>07-09-2012</vt:lpstr>
      <vt:lpstr>07-16-2012</vt:lpstr>
      <vt:lpstr>07-23-2012</vt:lpstr>
      <vt:lpstr>07-30-2012</vt:lpstr>
      <vt:lpstr>08-06-2012</vt:lpstr>
      <vt:lpstr>08-13-2012</vt:lpstr>
      <vt:lpstr>08-20-2012</vt:lpstr>
      <vt:lpstr>08-27-2012</vt:lpstr>
      <vt:lpstr>09-03-2012</vt:lpstr>
      <vt:lpstr>09-10-2012</vt:lpstr>
      <vt:lpstr>09-17-2012</vt:lpstr>
      <vt:lpstr>09-24-2012</vt:lpstr>
      <vt:lpstr>10-01-2012</vt:lpstr>
      <vt:lpstr>10-08-2012</vt:lpstr>
      <vt:lpstr>10-15-2012</vt:lpstr>
      <vt:lpstr>10-22-2012</vt:lpstr>
      <vt:lpstr>10-29-2012</vt:lpstr>
      <vt:lpstr>11-05-2012</vt:lpstr>
      <vt:lpstr>11-12-2012</vt:lpstr>
      <vt:lpstr>11-19-2012</vt:lpstr>
      <vt:lpstr>11-26-2012</vt:lpstr>
      <vt:lpstr>12-03-2012</vt:lpstr>
      <vt:lpstr>12-10-2012</vt:lpstr>
      <vt:lpstr>12-17-2012</vt:lpstr>
      <vt:lpstr>12-24-2012</vt:lpstr>
      <vt:lpstr>12-31-2012</vt:lpstr>
      <vt:lpstr>01-07-2013</vt:lpstr>
      <vt:lpstr>01-14-2013</vt:lpstr>
      <vt:lpstr>01-21-2013</vt:lpstr>
      <vt:lpstr>01-28-2013</vt:lpstr>
      <vt:lpstr>02-04-2013</vt:lpstr>
      <vt:lpstr>02-11-2013</vt:lpstr>
      <vt:lpstr>02-18-2013</vt:lpstr>
      <vt:lpstr>02-25-2013</vt:lpstr>
      <vt:lpstr>03-04-2013</vt:lpstr>
      <vt:lpstr>03-11-2013</vt:lpstr>
      <vt:lpstr>03-18-2013</vt:lpstr>
      <vt:lpstr>03-25-2013</vt:lpstr>
      <vt:lpstr>04-01-2013</vt:lpstr>
      <vt:lpstr>04-08-2013</vt:lpstr>
      <vt:lpstr>04-15-2013</vt:lpstr>
      <vt:lpstr>04-22-2013</vt:lpstr>
      <vt:lpstr>04-29-2013</vt:lpstr>
      <vt:lpstr>05-06-2013</vt:lpstr>
      <vt:lpstr>05-13-2013</vt:lpstr>
      <vt:lpstr>05-20-2013</vt:lpstr>
      <vt:lpstr>05-27-2013</vt:lpstr>
      <vt:lpstr>06-03-2013</vt:lpstr>
      <vt:lpstr>06-10-2013</vt:lpstr>
      <vt:lpstr>06-17-2013</vt:lpstr>
      <vt:lpstr>06-24-2013</vt:lpstr>
      <vt:lpstr>07-01-2013</vt:lpstr>
      <vt:lpstr>07-08-2013</vt:lpstr>
      <vt:lpstr>07-15-2013</vt:lpstr>
      <vt:lpstr>07-22-2013</vt:lpstr>
      <vt:lpstr>07-29-2013</vt:lpstr>
      <vt:lpstr>08-05-2013</vt:lpstr>
      <vt:lpstr>08-12-2013</vt:lpstr>
      <vt:lpstr>08-19-2013</vt:lpstr>
      <vt:lpstr>08-26-2013</vt:lpstr>
      <vt:lpstr>09-02-2013</vt:lpstr>
      <vt:lpstr>09-09-2013</vt:lpstr>
      <vt:lpstr>09-16-2013</vt:lpstr>
      <vt:lpstr>09-23-2013</vt:lpstr>
      <vt:lpstr>09-30-2013</vt:lpstr>
      <vt:lpstr>10-07-2013</vt:lpstr>
      <vt:lpstr>10-14-2013</vt:lpstr>
      <vt:lpstr>10-21-2013</vt:lpstr>
      <vt:lpstr>10-28-2013</vt:lpstr>
      <vt:lpstr>11-04-2013</vt:lpstr>
      <vt:lpstr>11-11-2013</vt:lpstr>
      <vt:lpstr>11-18-2013</vt:lpstr>
      <vt:lpstr>11-25-2013</vt:lpstr>
      <vt:lpstr>12-02-2013</vt:lpstr>
      <vt:lpstr>12-09-2013</vt:lpstr>
      <vt:lpstr>12-16-2013</vt:lpstr>
      <vt:lpstr>12-30-2013</vt:lpstr>
      <vt:lpstr>01-06-2014</vt:lpstr>
      <vt:lpstr>01-13-2014</vt:lpstr>
      <vt:lpstr>01-20-2014</vt:lpstr>
      <vt:lpstr>01-27-2014</vt:lpstr>
      <vt:lpstr>02-03-2014</vt:lpstr>
      <vt:lpstr>02-10-2014</vt:lpstr>
      <vt:lpstr>02-17-2014</vt:lpstr>
      <vt:lpstr>02-24-2014</vt:lpstr>
      <vt:lpstr>03-03-2014</vt:lpstr>
      <vt:lpstr>03-10-2014</vt:lpstr>
      <vt:lpstr>03-17-2014</vt:lpstr>
      <vt:lpstr>03-25-2014</vt:lpstr>
      <vt:lpstr>03-31-2014</vt:lpstr>
      <vt:lpstr>04-07-2014</vt:lpstr>
      <vt:lpstr>04-14-2014</vt:lpstr>
      <vt:lpstr>04-21-2014</vt:lpstr>
      <vt:lpstr>04-28-2014</vt:lpstr>
      <vt:lpstr>05-05-2014</vt:lpstr>
      <vt:lpstr>05-12-2014</vt:lpstr>
      <vt:lpstr>05-19-2014</vt:lpstr>
      <vt:lpstr>05-26-2014</vt:lpstr>
      <vt:lpstr>06-02-2014</vt:lpstr>
      <vt:lpstr>06-09-2014</vt:lpstr>
      <vt:lpstr>06-16-2014</vt:lpstr>
      <vt:lpstr>06-23-2014</vt:lpstr>
      <vt:lpstr>06-30-2014</vt:lpstr>
      <vt:lpstr>Report Calc</vt:lpstr>
      <vt:lpstr>Report Calc ALT</vt:lpstr>
      <vt:lpstr>'Report Calc'!Print_Area</vt:lpstr>
      <vt:lpstr>'Report Calc ALT'!Print_Area</vt:lpstr>
    </vt:vector>
  </TitlesOfParts>
  <Company>Edison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Circ Desk Computer</dc:creator>
  <cp:lastModifiedBy>edison</cp:lastModifiedBy>
  <cp:lastPrinted>2014-02-25T17:20:46Z</cp:lastPrinted>
  <dcterms:created xsi:type="dcterms:W3CDTF">2012-07-23T11:14:56Z</dcterms:created>
  <dcterms:modified xsi:type="dcterms:W3CDTF">2014-07-07T10:54:06Z</dcterms:modified>
</cp:coreProperties>
</file>